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gistration\Statistics\Growth Comparison 2013-2017\"/>
    </mc:Choice>
  </mc:AlternateContent>
  <bookViews>
    <workbookView xWindow="0" yWindow="0" windowWidth="19200" windowHeight="10995"/>
  </bookViews>
  <sheets>
    <sheet name="registration" sheetId="1" r:id="rId1"/>
    <sheet name="div # over time" sheetId="2" r:id="rId2"/>
    <sheet name="growth trends" sheetId="3" r:id="rId3"/>
  </sheets>
  <calcPr calcId="152511"/>
</workbook>
</file>

<file path=xl/calcChain.xml><?xml version="1.0" encoding="utf-8"?>
<calcChain xmlns="http://schemas.openxmlformats.org/spreadsheetml/2006/main">
  <c r="E210" i="2" l="1"/>
  <c r="D210" i="2"/>
  <c r="C210" i="2"/>
  <c r="E209" i="2"/>
  <c r="D209" i="2"/>
  <c r="C209" i="2"/>
  <c r="E208" i="2"/>
  <c r="D208" i="2"/>
  <c r="C208" i="2"/>
  <c r="E207" i="2"/>
  <c r="D207" i="2"/>
  <c r="C207" i="2"/>
  <c r="E206" i="2"/>
  <c r="D206" i="2"/>
  <c r="C206" i="2"/>
  <c r="E181" i="2"/>
  <c r="D181" i="2"/>
  <c r="C181" i="2"/>
  <c r="E180" i="2"/>
  <c r="D180" i="2"/>
  <c r="C180" i="2"/>
  <c r="E179" i="2"/>
  <c r="D179" i="2"/>
  <c r="C179" i="2"/>
  <c r="E178" i="2"/>
  <c r="D178" i="2"/>
  <c r="C178" i="2"/>
  <c r="E177" i="2"/>
  <c r="D177" i="2"/>
  <c r="C177" i="2"/>
  <c r="E152" i="2"/>
  <c r="D152" i="2"/>
  <c r="C152" i="2"/>
  <c r="E151" i="2"/>
  <c r="D151" i="2"/>
  <c r="C151" i="2"/>
  <c r="E150" i="2"/>
  <c r="D150" i="2"/>
  <c r="C150" i="2"/>
  <c r="E149" i="2"/>
  <c r="D149" i="2"/>
  <c r="C149" i="2"/>
  <c r="E148" i="2"/>
  <c r="D148" i="2"/>
  <c r="C148" i="2"/>
  <c r="D123" i="2"/>
  <c r="C123" i="2"/>
  <c r="D122" i="2"/>
  <c r="C122" i="2"/>
  <c r="E121" i="2"/>
  <c r="D121" i="2"/>
  <c r="C121" i="2"/>
  <c r="E120" i="2"/>
  <c r="D120" i="2"/>
  <c r="C120" i="2"/>
  <c r="E119" i="2"/>
  <c r="D119" i="2"/>
  <c r="C119" i="2"/>
  <c r="D92" i="2"/>
  <c r="C92" i="2"/>
  <c r="D91" i="2"/>
  <c r="C91" i="2"/>
  <c r="E90" i="2"/>
  <c r="D90" i="2"/>
  <c r="C90" i="2"/>
  <c r="E89" i="2"/>
  <c r="D89" i="2"/>
  <c r="C89" i="2"/>
  <c r="E88" i="2"/>
  <c r="D88" i="2"/>
  <c r="C88" i="2"/>
  <c r="E62" i="2"/>
  <c r="D62" i="2"/>
  <c r="C62" i="2"/>
  <c r="E61" i="2"/>
  <c r="D61" i="2"/>
  <c r="C61" i="2"/>
  <c r="E60" i="2"/>
  <c r="D60" i="2"/>
  <c r="C60" i="2"/>
  <c r="E59" i="2"/>
  <c r="D59" i="2"/>
  <c r="C59" i="2"/>
  <c r="E58" i="2"/>
  <c r="D58" i="2"/>
  <c r="C58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5" i="2"/>
  <c r="D5" i="2"/>
  <c r="C5" i="2"/>
  <c r="E4" i="2"/>
  <c r="D4" i="2"/>
  <c r="C4" i="2"/>
  <c r="E3" i="2"/>
  <c r="C3" i="2"/>
  <c r="AR82" i="1"/>
  <c r="AQ82" i="1"/>
  <c r="AP82" i="1"/>
  <c r="AO82" i="1"/>
  <c r="AN82" i="1"/>
  <c r="AM82" i="1"/>
  <c r="AM87" i="1" s="1"/>
  <c r="AF82" i="1"/>
  <c r="AI82" i="1" s="1"/>
  <c r="AE82" i="1"/>
  <c r="AD82" i="1"/>
  <c r="AD87" i="1" s="1"/>
  <c r="AC82" i="1"/>
  <c r="AB82" i="1"/>
  <c r="AA82" i="1"/>
  <c r="AA87" i="1" s="1"/>
  <c r="T82" i="1"/>
  <c r="W82" i="1" s="1"/>
  <c r="S82" i="1"/>
  <c r="R82" i="1"/>
  <c r="R87" i="1" s="1"/>
  <c r="Q82" i="1"/>
  <c r="P82" i="1"/>
  <c r="O82" i="1"/>
  <c r="O87" i="1" s="1"/>
  <c r="H82" i="1"/>
  <c r="G82" i="1"/>
  <c r="F82" i="1"/>
  <c r="E82" i="1"/>
  <c r="D82" i="1"/>
  <c r="C82" i="1"/>
  <c r="I82" i="1" s="1"/>
  <c r="AR81" i="1"/>
  <c r="AQ81" i="1"/>
  <c r="AP81" i="1"/>
  <c r="AO81" i="1"/>
  <c r="AN81" i="1"/>
  <c r="AM81" i="1"/>
  <c r="AF81" i="1"/>
  <c r="AI81" i="1" s="1"/>
  <c r="AE81" i="1"/>
  <c r="AD81" i="1"/>
  <c r="AH81" i="1" s="1"/>
  <c r="AC81" i="1"/>
  <c r="AB81" i="1"/>
  <c r="AA81" i="1"/>
  <c r="T81" i="1"/>
  <c r="W81" i="1" s="1"/>
  <c r="S81" i="1"/>
  <c r="R81" i="1"/>
  <c r="V81" i="1" s="1"/>
  <c r="Q81" i="1"/>
  <c r="P81" i="1"/>
  <c r="O81" i="1"/>
  <c r="H81" i="1"/>
  <c r="G81" i="1"/>
  <c r="F81" i="1"/>
  <c r="E81" i="1"/>
  <c r="D81" i="1"/>
  <c r="C81" i="1"/>
  <c r="I81" i="1" s="1"/>
  <c r="AR80" i="1"/>
  <c r="AQ80" i="1"/>
  <c r="AP80" i="1"/>
  <c r="AO80" i="1"/>
  <c r="AN80" i="1"/>
  <c r="AM80" i="1"/>
  <c r="AF80" i="1"/>
  <c r="AI80" i="1" s="1"/>
  <c r="AE80" i="1"/>
  <c r="AD80" i="1"/>
  <c r="AH80" i="1" s="1"/>
  <c r="AC80" i="1"/>
  <c r="AB80" i="1"/>
  <c r="AA80" i="1"/>
  <c r="T80" i="1"/>
  <c r="W80" i="1" s="1"/>
  <c r="S80" i="1"/>
  <c r="R80" i="1"/>
  <c r="V80" i="1" s="1"/>
  <c r="Q80" i="1"/>
  <c r="P80" i="1"/>
  <c r="O80" i="1"/>
  <c r="H80" i="1"/>
  <c r="G80" i="1"/>
  <c r="F80" i="1"/>
  <c r="E80" i="1"/>
  <c r="D80" i="1"/>
  <c r="C80" i="1"/>
  <c r="I80" i="1" s="1"/>
  <c r="AR79" i="1"/>
  <c r="AU79" i="1" s="1"/>
  <c r="AQ79" i="1"/>
  <c r="AP79" i="1"/>
  <c r="AT79" i="1" s="1"/>
  <c r="AO79" i="1"/>
  <c r="AN79" i="1"/>
  <c r="AM79" i="1"/>
  <c r="AF79" i="1"/>
  <c r="AE79" i="1"/>
  <c r="AD79" i="1"/>
  <c r="AC79" i="1"/>
  <c r="AI79" i="1" s="1"/>
  <c r="AB79" i="1"/>
  <c r="AA79" i="1"/>
  <c r="AA86" i="1" s="1"/>
  <c r="T79" i="1"/>
  <c r="S79" i="1"/>
  <c r="R79" i="1"/>
  <c r="Q79" i="1"/>
  <c r="P79" i="1"/>
  <c r="O79" i="1"/>
  <c r="O86" i="1" s="1"/>
  <c r="H79" i="1"/>
  <c r="K79" i="1" s="1"/>
  <c r="G79" i="1"/>
  <c r="F79" i="1"/>
  <c r="J79" i="1" s="1"/>
  <c r="E79" i="1"/>
  <c r="D79" i="1"/>
  <c r="C79" i="1"/>
  <c r="AR78" i="1"/>
  <c r="AQ78" i="1"/>
  <c r="AP78" i="1"/>
  <c r="AT78" i="1" s="1"/>
  <c r="AO78" i="1"/>
  <c r="AN78" i="1"/>
  <c r="AM78" i="1"/>
  <c r="AF78" i="1"/>
  <c r="AE78" i="1"/>
  <c r="AD78" i="1"/>
  <c r="AC78" i="1"/>
  <c r="AI78" i="1" s="1"/>
  <c r="AB78" i="1"/>
  <c r="AA78" i="1"/>
  <c r="T78" i="1"/>
  <c r="W78" i="1" s="1"/>
  <c r="S78" i="1"/>
  <c r="R78" i="1"/>
  <c r="V78" i="1" s="1"/>
  <c r="Q78" i="1"/>
  <c r="P78" i="1"/>
  <c r="O78" i="1"/>
  <c r="H78" i="1"/>
  <c r="G78" i="1"/>
  <c r="F78" i="1"/>
  <c r="E78" i="1"/>
  <c r="K78" i="1" s="1"/>
  <c r="D78" i="1"/>
  <c r="C78" i="1"/>
  <c r="I78" i="1" s="1"/>
  <c r="AR77" i="1"/>
  <c r="AQ77" i="1"/>
  <c r="AP77" i="1"/>
  <c r="AO77" i="1"/>
  <c r="AN77" i="1"/>
  <c r="AM77" i="1"/>
  <c r="AF77" i="1"/>
  <c r="AE77" i="1"/>
  <c r="AD77" i="1"/>
  <c r="AC77" i="1"/>
  <c r="AI77" i="1" s="1"/>
  <c r="AB77" i="1"/>
  <c r="AA77" i="1"/>
  <c r="AG77" i="1" s="1"/>
  <c r="T77" i="1"/>
  <c r="S77" i="1"/>
  <c r="R77" i="1"/>
  <c r="Q77" i="1"/>
  <c r="P77" i="1"/>
  <c r="O77" i="1"/>
  <c r="V77" i="1" s="1"/>
  <c r="H77" i="1"/>
  <c r="G77" i="1"/>
  <c r="F77" i="1"/>
  <c r="E77" i="1"/>
  <c r="D77" i="1"/>
  <c r="C77" i="1"/>
  <c r="I77" i="1" s="1"/>
  <c r="AR76" i="1"/>
  <c r="AQ76" i="1"/>
  <c r="AQ84" i="1" s="1"/>
  <c r="AP76" i="1"/>
  <c r="AO76" i="1"/>
  <c r="AN76" i="1"/>
  <c r="AM76" i="1"/>
  <c r="AS76" i="1" s="1"/>
  <c r="AF76" i="1"/>
  <c r="AI76" i="1" s="1"/>
  <c r="AE76" i="1"/>
  <c r="AD76" i="1"/>
  <c r="AH76" i="1" s="1"/>
  <c r="AC76" i="1"/>
  <c r="AB76" i="1"/>
  <c r="AA76" i="1"/>
  <c r="T76" i="1"/>
  <c r="S76" i="1"/>
  <c r="R76" i="1"/>
  <c r="V76" i="1" s="1"/>
  <c r="Q76" i="1"/>
  <c r="P76" i="1"/>
  <c r="O76" i="1"/>
  <c r="H76" i="1"/>
  <c r="G76" i="1"/>
  <c r="F76" i="1"/>
  <c r="E76" i="1"/>
  <c r="K76" i="1" s="1"/>
  <c r="D76" i="1"/>
  <c r="C76" i="1"/>
  <c r="AR75" i="1"/>
  <c r="AP75" i="1"/>
  <c r="AO75" i="1"/>
  <c r="AM75" i="1"/>
  <c r="AF75" i="1"/>
  <c r="AD75" i="1"/>
  <c r="AA75" i="1"/>
  <c r="R75" i="1"/>
  <c r="AQ52" i="1"/>
  <c r="AQ67" i="1" s="1"/>
  <c r="AP52" i="1"/>
  <c r="AP57" i="1" s="1"/>
  <c r="AN52" i="1"/>
  <c r="AN67" i="1" s="1"/>
  <c r="AM52" i="1"/>
  <c r="AM67" i="1" s="1"/>
  <c r="AM72" i="1" s="1"/>
  <c r="AE52" i="1"/>
  <c r="AE67" i="1" s="1"/>
  <c r="AD52" i="1"/>
  <c r="AB52" i="1"/>
  <c r="AB67" i="1" s="1"/>
  <c r="AB72" i="1" s="1"/>
  <c r="AA52" i="1"/>
  <c r="S52" i="1"/>
  <c r="S67" i="1" s="1"/>
  <c r="R52" i="1"/>
  <c r="R57" i="1" s="1"/>
  <c r="P52" i="1"/>
  <c r="P67" i="1" s="1"/>
  <c r="O52" i="1"/>
  <c r="Q67" i="1" s="1"/>
  <c r="G52" i="1"/>
  <c r="G67" i="1" s="1"/>
  <c r="F52" i="1"/>
  <c r="H67" i="1" s="1"/>
  <c r="D52" i="1"/>
  <c r="D57" i="1" s="1"/>
  <c r="C52" i="1"/>
  <c r="AQ51" i="1"/>
  <c r="AQ66" i="1" s="1"/>
  <c r="AP51" i="1"/>
  <c r="AN51" i="1"/>
  <c r="AN66" i="1" s="1"/>
  <c r="AM51" i="1"/>
  <c r="AM66" i="1" s="1"/>
  <c r="AE51" i="1"/>
  <c r="AE66" i="1" s="1"/>
  <c r="AD51" i="1"/>
  <c r="AD66" i="1" s="1"/>
  <c r="AB51" i="1"/>
  <c r="AB66" i="1" s="1"/>
  <c r="AA51" i="1"/>
  <c r="S51" i="1"/>
  <c r="S66" i="1" s="1"/>
  <c r="R51" i="1"/>
  <c r="P51" i="1"/>
  <c r="P66" i="1" s="1"/>
  <c r="O51" i="1"/>
  <c r="Q66" i="1" s="1"/>
  <c r="G51" i="1"/>
  <c r="G66" i="1" s="1"/>
  <c r="F51" i="1"/>
  <c r="D51" i="1"/>
  <c r="D66" i="1" s="1"/>
  <c r="C51" i="1"/>
  <c r="AQ50" i="1"/>
  <c r="AQ65" i="1" s="1"/>
  <c r="AP50" i="1"/>
  <c r="AN50" i="1"/>
  <c r="AN65" i="1" s="1"/>
  <c r="AM50" i="1"/>
  <c r="AM65" i="1" s="1"/>
  <c r="AE50" i="1"/>
  <c r="AE65" i="1" s="1"/>
  <c r="AD50" i="1"/>
  <c r="AB50" i="1"/>
  <c r="AB65" i="1" s="1"/>
  <c r="AA50" i="1"/>
  <c r="S50" i="1"/>
  <c r="S65" i="1" s="1"/>
  <c r="R50" i="1"/>
  <c r="P50" i="1"/>
  <c r="P65" i="1" s="1"/>
  <c r="O50" i="1"/>
  <c r="Q65" i="1" s="1"/>
  <c r="G50" i="1"/>
  <c r="G65" i="1" s="1"/>
  <c r="F50" i="1"/>
  <c r="D50" i="1"/>
  <c r="D65" i="1" s="1"/>
  <c r="C50" i="1"/>
  <c r="AQ49" i="1"/>
  <c r="AQ64" i="1" s="1"/>
  <c r="AN49" i="1"/>
  <c r="AN64" i="1" s="1"/>
  <c r="AE49" i="1"/>
  <c r="AE64" i="1" s="1"/>
  <c r="AB49" i="1"/>
  <c r="AB64" i="1" s="1"/>
  <c r="AA49" i="1"/>
  <c r="AC64" i="1" s="1"/>
  <c r="S49" i="1"/>
  <c r="S64" i="1" s="1"/>
  <c r="R49" i="1"/>
  <c r="B121" i="2" s="1"/>
  <c r="P49" i="1"/>
  <c r="O49" i="1"/>
  <c r="O64" i="1" s="1"/>
  <c r="G49" i="1"/>
  <c r="G64" i="1" s="1"/>
  <c r="F49" i="1"/>
  <c r="B120" i="2" s="1"/>
  <c r="D49" i="1"/>
  <c r="D64" i="1" s="1"/>
  <c r="C49" i="1"/>
  <c r="B119" i="2" s="1"/>
  <c r="AQ48" i="1"/>
  <c r="AQ63" i="1" s="1"/>
  <c r="AN48" i="1"/>
  <c r="AT48" i="1" s="1"/>
  <c r="AE48" i="1"/>
  <c r="AE63" i="1" s="1"/>
  <c r="AB48" i="1"/>
  <c r="AB63" i="1" s="1"/>
  <c r="AA48" i="1"/>
  <c r="AC63" i="1" s="1"/>
  <c r="S48" i="1"/>
  <c r="S63" i="1" s="1"/>
  <c r="R48" i="1"/>
  <c r="B90" i="2" s="1"/>
  <c r="P48" i="1"/>
  <c r="P63" i="1" s="1"/>
  <c r="O48" i="1"/>
  <c r="O63" i="1" s="1"/>
  <c r="G48" i="1"/>
  <c r="G63" i="1" s="1"/>
  <c r="F48" i="1"/>
  <c r="B89" i="2" s="1"/>
  <c r="D48" i="1"/>
  <c r="D63" i="1" s="1"/>
  <c r="C48" i="1"/>
  <c r="B88" i="2" s="1"/>
  <c r="AQ47" i="1"/>
  <c r="AQ62" i="1" s="1"/>
  <c r="AP47" i="1"/>
  <c r="B62" i="2" s="1"/>
  <c r="AN47" i="1"/>
  <c r="AT47" i="1" s="1"/>
  <c r="AM47" i="1"/>
  <c r="AO62" i="1" s="1"/>
  <c r="AE47" i="1"/>
  <c r="AE62" i="1" s="1"/>
  <c r="AD47" i="1"/>
  <c r="B61" i="2" s="1"/>
  <c r="AB47" i="1"/>
  <c r="AB62" i="1" s="1"/>
  <c r="AA47" i="1"/>
  <c r="AG47" i="1" s="1"/>
  <c r="S47" i="1"/>
  <c r="S62" i="1" s="1"/>
  <c r="R47" i="1"/>
  <c r="B60" i="2" s="1"/>
  <c r="P47" i="1"/>
  <c r="P62" i="1" s="1"/>
  <c r="O47" i="1"/>
  <c r="O62" i="1" s="1"/>
  <c r="G47" i="1"/>
  <c r="G62" i="1" s="1"/>
  <c r="F47" i="1"/>
  <c r="B59" i="2" s="1"/>
  <c r="D47" i="1"/>
  <c r="D62" i="1" s="1"/>
  <c r="C47" i="1"/>
  <c r="B58" i="2" s="1"/>
  <c r="AQ46" i="1"/>
  <c r="AQ61" i="1" s="1"/>
  <c r="AP46" i="1"/>
  <c r="B32" i="2" s="1"/>
  <c r="AN46" i="1"/>
  <c r="AN54" i="1" s="1"/>
  <c r="AM46" i="1"/>
  <c r="AO61" i="1" s="1"/>
  <c r="AE46" i="1"/>
  <c r="AE55" i="1" s="1"/>
  <c r="AD46" i="1"/>
  <c r="B31" i="2" s="1"/>
  <c r="AB46" i="1"/>
  <c r="AB61" i="1" s="1"/>
  <c r="AA46" i="1"/>
  <c r="AG46" i="1" s="1"/>
  <c r="S46" i="1"/>
  <c r="S61" i="1" s="1"/>
  <c r="R46" i="1"/>
  <c r="B30" i="2" s="1"/>
  <c r="P46" i="1"/>
  <c r="P55" i="1" s="1"/>
  <c r="O46" i="1"/>
  <c r="O61" i="1" s="1"/>
  <c r="G46" i="1"/>
  <c r="G61" i="1" s="1"/>
  <c r="F46" i="1"/>
  <c r="B29" i="2" s="1"/>
  <c r="D46" i="1"/>
  <c r="D61" i="1" s="1"/>
  <c r="C46" i="1"/>
  <c r="B28" i="2" s="1"/>
  <c r="AP45" i="1"/>
  <c r="B5" i="2" s="1"/>
  <c r="AM45" i="1"/>
  <c r="AM60" i="1" s="1"/>
  <c r="AD45" i="1"/>
  <c r="B4" i="2" s="1"/>
  <c r="AA45" i="1"/>
  <c r="B3" i="2" s="1"/>
  <c r="R45" i="1"/>
  <c r="R54" i="1" s="1"/>
  <c r="AQ43" i="1"/>
  <c r="AP43" i="1"/>
  <c r="AN43" i="1"/>
  <c r="AM43" i="1"/>
  <c r="AE43" i="1"/>
  <c r="AD43" i="1"/>
  <c r="AB43" i="1"/>
  <c r="AA43" i="1"/>
  <c r="S43" i="1"/>
  <c r="R43" i="1"/>
  <c r="P43" i="1"/>
  <c r="O43" i="1"/>
  <c r="G43" i="1"/>
  <c r="F43" i="1"/>
  <c r="D43" i="1"/>
  <c r="C43" i="1"/>
  <c r="AQ42" i="1"/>
  <c r="AN42" i="1"/>
  <c r="AE42" i="1"/>
  <c r="AB42" i="1"/>
  <c r="AA42" i="1"/>
  <c r="S42" i="1"/>
  <c r="R42" i="1"/>
  <c r="P42" i="1"/>
  <c r="O42" i="1"/>
  <c r="G42" i="1"/>
  <c r="F42" i="1"/>
  <c r="D42" i="1"/>
  <c r="C42" i="1"/>
  <c r="AQ41" i="1"/>
  <c r="AN41" i="1"/>
  <c r="AE41" i="1"/>
  <c r="AB41" i="1"/>
  <c r="AA41" i="1"/>
  <c r="S41" i="1"/>
  <c r="R41" i="1"/>
  <c r="P41" i="1"/>
  <c r="O41" i="1"/>
  <c r="G41" i="1"/>
  <c r="F41" i="1"/>
  <c r="D41" i="1"/>
  <c r="C41" i="1"/>
  <c r="AQ40" i="1"/>
  <c r="AP40" i="1"/>
  <c r="AN40" i="1"/>
  <c r="AM40" i="1"/>
  <c r="AE40" i="1"/>
  <c r="AD40" i="1"/>
  <c r="AB40" i="1"/>
  <c r="AA40" i="1"/>
  <c r="S40" i="1"/>
  <c r="R40" i="1"/>
  <c r="P40" i="1"/>
  <c r="O40" i="1"/>
  <c r="G40" i="1"/>
  <c r="F40" i="1"/>
  <c r="D40" i="1"/>
  <c r="C40" i="1"/>
  <c r="AZ40" i="1" s="1"/>
  <c r="AQ39" i="1"/>
  <c r="AN39" i="1"/>
  <c r="AE39" i="1"/>
  <c r="AB39" i="1"/>
  <c r="AA39" i="1"/>
  <c r="E237" i="2" s="1"/>
  <c r="S39" i="1"/>
  <c r="R39" i="1"/>
  <c r="P39" i="1"/>
  <c r="O39" i="1"/>
  <c r="Q43" i="1" s="1"/>
  <c r="G39" i="1"/>
  <c r="F39" i="1"/>
  <c r="E236" i="2" s="1"/>
  <c r="D39" i="1"/>
  <c r="C39" i="1"/>
  <c r="E235" i="2" s="1"/>
  <c r="BF38" i="1"/>
  <c r="AZ38" i="1"/>
  <c r="AT38" i="1"/>
  <c r="AT43" i="1" s="1"/>
  <c r="AS38" i="1"/>
  <c r="I136" i="3" s="1"/>
  <c r="AH38" i="1"/>
  <c r="AH43" i="1" s="1"/>
  <c r="AG38" i="1"/>
  <c r="I135" i="3" s="1"/>
  <c r="V38" i="1"/>
  <c r="V43" i="1" s="1"/>
  <c r="U38" i="1"/>
  <c r="J38" i="1"/>
  <c r="J43" i="1" s="1"/>
  <c r="I38" i="1"/>
  <c r="I133" i="3" s="1"/>
  <c r="BF37" i="1"/>
  <c r="AZ37" i="1"/>
  <c r="AT37" i="1"/>
  <c r="AS37" i="1"/>
  <c r="I125" i="3" s="1"/>
  <c r="AH37" i="1"/>
  <c r="AG37" i="1"/>
  <c r="I124" i="3" s="1"/>
  <c r="V37" i="1"/>
  <c r="U37" i="1"/>
  <c r="J37" i="1"/>
  <c r="I37" i="1"/>
  <c r="I122" i="3" s="1"/>
  <c r="BF36" i="1"/>
  <c r="AZ36" i="1"/>
  <c r="AT36" i="1"/>
  <c r="AS36" i="1"/>
  <c r="AH36" i="1"/>
  <c r="AG36" i="1"/>
  <c r="V36" i="1"/>
  <c r="U36" i="1"/>
  <c r="J36" i="1"/>
  <c r="I36" i="1"/>
  <c r="K36" i="1" s="1"/>
  <c r="BF35" i="1"/>
  <c r="AT35" i="1"/>
  <c r="AP35" i="1"/>
  <c r="E123" i="2" s="1"/>
  <c r="AM35" i="1"/>
  <c r="AM42" i="1" s="1"/>
  <c r="AH35" i="1"/>
  <c r="AH42" i="1" s="1"/>
  <c r="AD35" i="1"/>
  <c r="E122" i="2" s="1"/>
  <c r="V35" i="1"/>
  <c r="V42" i="1" s="1"/>
  <c r="U35" i="1"/>
  <c r="I101" i="3" s="1"/>
  <c r="J35" i="1"/>
  <c r="J42" i="1" s="1"/>
  <c r="I35" i="1"/>
  <c r="I100" i="3" s="1"/>
  <c r="BF34" i="1"/>
  <c r="AT34" i="1"/>
  <c r="AP34" i="1"/>
  <c r="E92" i="2" s="1"/>
  <c r="AM34" i="1"/>
  <c r="AM41" i="1" s="1"/>
  <c r="AH34" i="1"/>
  <c r="AD34" i="1"/>
  <c r="E91" i="2" s="1"/>
  <c r="V34" i="1"/>
  <c r="U34" i="1"/>
  <c r="I68" i="3" s="1"/>
  <c r="J34" i="1"/>
  <c r="I34" i="1"/>
  <c r="BF33" i="1"/>
  <c r="AZ33" i="1"/>
  <c r="AT33" i="1"/>
  <c r="AS33" i="1"/>
  <c r="AH33" i="1"/>
  <c r="AG33" i="1"/>
  <c r="I58" i="3" s="1"/>
  <c r="V33" i="1"/>
  <c r="U33" i="1"/>
  <c r="I57" i="3" s="1"/>
  <c r="J33" i="1"/>
  <c r="I33" i="1"/>
  <c r="BB33" i="1" s="1"/>
  <c r="BF32" i="1"/>
  <c r="AZ32" i="1"/>
  <c r="AT32" i="1"/>
  <c r="AS32" i="1"/>
  <c r="I48" i="3" s="1"/>
  <c r="AH32" i="1"/>
  <c r="AG32" i="1"/>
  <c r="I47" i="3" s="1"/>
  <c r="V32" i="1"/>
  <c r="U32" i="1"/>
  <c r="I46" i="3" s="1"/>
  <c r="J32" i="1"/>
  <c r="I32" i="1"/>
  <c r="AZ31" i="1"/>
  <c r="AS31" i="1"/>
  <c r="AU31" i="1" s="1"/>
  <c r="H37" i="3" s="1"/>
  <c r="AG31" i="1"/>
  <c r="U31" i="1"/>
  <c r="AQ29" i="1"/>
  <c r="AP29" i="1"/>
  <c r="AN29" i="1"/>
  <c r="AM29" i="1"/>
  <c r="AE29" i="1"/>
  <c r="AD29" i="1"/>
  <c r="AF29" i="1" s="1"/>
  <c r="AB29" i="1"/>
  <c r="AA29" i="1"/>
  <c r="S29" i="1"/>
  <c r="R29" i="1"/>
  <c r="P29" i="1"/>
  <c r="O29" i="1"/>
  <c r="J29" i="1"/>
  <c r="G29" i="1"/>
  <c r="F29" i="1"/>
  <c r="D29" i="1"/>
  <c r="C29" i="1"/>
  <c r="AQ28" i="1"/>
  <c r="AP28" i="1"/>
  <c r="AN28" i="1"/>
  <c r="AM28" i="1"/>
  <c r="AE28" i="1"/>
  <c r="AD28" i="1"/>
  <c r="AF28" i="1" s="1"/>
  <c r="AB28" i="1"/>
  <c r="AA28" i="1"/>
  <c r="S28" i="1"/>
  <c r="R28" i="1"/>
  <c r="P28" i="1"/>
  <c r="O28" i="1"/>
  <c r="J28" i="1"/>
  <c r="G28" i="1"/>
  <c r="F28" i="1"/>
  <c r="D28" i="1"/>
  <c r="C28" i="1"/>
  <c r="AQ27" i="1"/>
  <c r="AP27" i="1"/>
  <c r="AN27" i="1"/>
  <c r="AM27" i="1"/>
  <c r="AE27" i="1"/>
  <c r="AD27" i="1"/>
  <c r="AF27" i="1" s="1"/>
  <c r="AB27" i="1"/>
  <c r="AA27" i="1"/>
  <c r="S27" i="1"/>
  <c r="R27" i="1"/>
  <c r="P27" i="1"/>
  <c r="O27" i="1"/>
  <c r="G27" i="1"/>
  <c r="F27" i="1"/>
  <c r="D27" i="1"/>
  <c r="C27" i="1"/>
  <c r="AQ26" i="1"/>
  <c r="AP26" i="1"/>
  <c r="AN26" i="1"/>
  <c r="AM26" i="1"/>
  <c r="AE26" i="1"/>
  <c r="AD26" i="1"/>
  <c r="AB26" i="1"/>
  <c r="AA26" i="1"/>
  <c r="S26" i="1"/>
  <c r="R26" i="1"/>
  <c r="P26" i="1"/>
  <c r="O26" i="1"/>
  <c r="G26" i="1"/>
  <c r="F26" i="1"/>
  <c r="D26" i="1"/>
  <c r="C26" i="1"/>
  <c r="AQ25" i="1"/>
  <c r="AP25" i="1"/>
  <c r="AR29" i="1" s="1"/>
  <c r="AN25" i="1"/>
  <c r="AM25" i="1"/>
  <c r="AE25" i="1"/>
  <c r="AD25" i="1"/>
  <c r="AB25" i="1"/>
  <c r="AA25" i="1"/>
  <c r="AC29" i="1" s="1"/>
  <c r="S25" i="1"/>
  <c r="R25" i="1"/>
  <c r="P25" i="1"/>
  <c r="O25" i="1"/>
  <c r="G25" i="1"/>
  <c r="F25" i="1"/>
  <c r="D25" i="1"/>
  <c r="C25" i="1"/>
  <c r="BF24" i="1"/>
  <c r="AZ24" i="1"/>
  <c r="AT24" i="1"/>
  <c r="AT29" i="1" s="1"/>
  <c r="AS24" i="1"/>
  <c r="E136" i="3" s="1"/>
  <c r="AH24" i="1"/>
  <c r="AH29" i="1" s="1"/>
  <c r="AG24" i="1"/>
  <c r="E135" i="3" s="1"/>
  <c r="V24" i="1"/>
  <c r="V29" i="1" s="1"/>
  <c r="U24" i="1"/>
  <c r="E134" i="3" s="1"/>
  <c r="J24" i="1"/>
  <c r="I24" i="1"/>
  <c r="E133" i="3" s="1"/>
  <c r="BF23" i="1"/>
  <c r="AZ23" i="1"/>
  <c r="AT23" i="1"/>
  <c r="AS23" i="1"/>
  <c r="E125" i="3" s="1"/>
  <c r="AH23" i="1"/>
  <c r="AG23" i="1"/>
  <c r="E124" i="3" s="1"/>
  <c r="V23" i="1"/>
  <c r="U23" i="1"/>
  <c r="E123" i="3" s="1"/>
  <c r="J23" i="1"/>
  <c r="I23" i="1"/>
  <c r="E122" i="3" s="1"/>
  <c r="BF22" i="1"/>
  <c r="AZ22" i="1"/>
  <c r="AT22" i="1"/>
  <c r="AS22" i="1"/>
  <c r="AU22" i="1" s="1"/>
  <c r="D114" i="3" s="1"/>
  <c r="AH22" i="1"/>
  <c r="AG22" i="1"/>
  <c r="AI22" i="1" s="1"/>
  <c r="D113" i="3" s="1"/>
  <c r="V22" i="1"/>
  <c r="U22" i="1"/>
  <c r="W22" i="1" s="1"/>
  <c r="D112" i="3" s="1"/>
  <c r="J22" i="1"/>
  <c r="I22" i="1"/>
  <c r="BF21" i="1"/>
  <c r="AZ21" i="1"/>
  <c r="AT21" i="1"/>
  <c r="AT28" i="1" s="1"/>
  <c r="AS21" i="1"/>
  <c r="E103" i="3" s="1"/>
  <c r="AH21" i="1"/>
  <c r="AH28" i="1" s="1"/>
  <c r="AG21" i="1"/>
  <c r="E102" i="3" s="1"/>
  <c r="V21" i="1"/>
  <c r="V28" i="1" s="1"/>
  <c r="U21" i="1"/>
  <c r="E101" i="3" s="1"/>
  <c r="J21" i="1"/>
  <c r="I21" i="1"/>
  <c r="E100" i="3" s="1"/>
  <c r="BF20" i="1"/>
  <c r="AZ20" i="1"/>
  <c r="AT20" i="1"/>
  <c r="AS20" i="1"/>
  <c r="E70" i="3" s="1"/>
  <c r="AH20" i="1"/>
  <c r="AG20" i="1"/>
  <c r="E69" i="3" s="1"/>
  <c r="V20" i="1"/>
  <c r="U20" i="1"/>
  <c r="E68" i="3" s="1"/>
  <c r="J20" i="1"/>
  <c r="I20" i="1"/>
  <c r="E67" i="3" s="1"/>
  <c r="BF19" i="1"/>
  <c r="AZ19" i="1"/>
  <c r="AT19" i="1"/>
  <c r="AS19" i="1"/>
  <c r="E59" i="3" s="1"/>
  <c r="AH19" i="1"/>
  <c r="AG19" i="1"/>
  <c r="E58" i="3" s="1"/>
  <c r="V19" i="1"/>
  <c r="U19" i="1"/>
  <c r="E57" i="3" s="1"/>
  <c r="J19" i="1"/>
  <c r="I19" i="1"/>
  <c r="E56" i="3" s="1"/>
  <c r="BF18" i="1"/>
  <c r="AZ18" i="1"/>
  <c r="AT18" i="1"/>
  <c r="AT27" i="1" s="1"/>
  <c r="AS18" i="1"/>
  <c r="E48" i="3" s="1"/>
  <c r="AH18" i="1"/>
  <c r="AH26" i="1" s="1"/>
  <c r="AG18" i="1"/>
  <c r="E47" i="3" s="1"/>
  <c r="V18" i="1"/>
  <c r="V27" i="1" s="1"/>
  <c r="U18" i="1"/>
  <c r="E46" i="3" s="1"/>
  <c r="J18" i="1"/>
  <c r="J26" i="1" s="1"/>
  <c r="I18" i="1"/>
  <c r="E45" i="3" s="1"/>
  <c r="AZ17" i="1"/>
  <c r="AS17" i="1"/>
  <c r="E37" i="3" s="1"/>
  <c r="AG17" i="1"/>
  <c r="E36" i="3" s="1"/>
  <c r="U17" i="1"/>
  <c r="U27" i="1" s="1"/>
  <c r="AQ15" i="1"/>
  <c r="AP15" i="1"/>
  <c r="AN15" i="1"/>
  <c r="AM15" i="1"/>
  <c r="AE15" i="1"/>
  <c r="AD15" i="1"/>
  <c r="AF15" i="1" s="1"/>
  <c r="AB15" i="1"/>
  <c r="AB87" i="1" s="1"/>
  <c r="AA15" i="1"/>
  <c r="S15" i="1"/>
  <c r="R15" i="1"/>
  <c r="P15" i="1"/>
  <c r="O15" i="1"/>
  <c r="G15" i="1"/>
  <c r="F15" i="1"/>
  <c r="D15" i="1"/>
  <c r="C15" i="1"/>
  <c r="AQ14" i="1"/>
  <c r="AP14" i="1"/>
  <c r="AN14" i="1"/>
  <c r="AM14" i="1"/>
  <c r="AE14" i="1"/>
  <c r="AD14" i="1"/>
  <c r="AF14" i="1" s="1"/>
  <c r="AB14" i="1"/>
  <c r="AB86" i="1" s="1"/>
  <c r="AA14" i="1"/>
  <c r="AC14" i="1" s="1"/>
  <c r="S14" i="1"/>
  <c r="R14" i="1"/>
  <c r="P14" i="1"/>
  <c r="O14" i="1"/>
  <c r="G14" i="1"/>
  <c r="F14" i="1"/>
  <c r="D14" i="1"/>
  <c r="C14" i="1"/>
  <c r="AQ13" i="1"/>
  <c r="AP13" i="1"/>
  <c r="AN13" i="1"/>
  <c r="AM13" i="1"/>
  <c r="AE13" i="1"/>
  <c r="AD13" i="1"/>
  <c r="AF13" i="1" s="1"/>
  <c r="AB13" i="1"/>
  <c r="AB85" i="1" s="1"/>
  <c r="AA13" i="1"/>
  <c r="AC13" i="1" s="1"/>
  <c r="S13" i="1"/>
  <c r="R13" i="1"/>
  <c r="P13" i="1"/>
  <c r="O13" i="1"/>
  <c r="G13" i="1"/>
  <c r="F13" i="1"/>
  <c r="D13" i="1"/>
  <c r="C13" i="1"/>
  <c r="AQ12" i="1"/>
  <c r="AP12" i="1"/>
  <c r="AN12" i="1"/>
  <c r="AM12" i="1"/>
  <c r="AE12" i="1"/>
  <c r="AD12" i="1"/>
  <c r="AB12" i="1"/>
  <c r="AA12" i="1"/>
  <c r="S12" i="1"/>
  <c r="R12" i="1"/>
  <c r="P12" i="1"/>
  <c r="O12" i="1"/>
  <c r="G12" i="1"/>
  <c r="F12" i="1"/>
  <c r="D12" i="1"/>
  <c r="C12" i="1"/>
  <c r="AZ12" i="1" s="1"/>
  <c r="AQ11" i="1"/>
  <c r="AP11" i="1"/>
  <c r="D239" i="2" s="1"/>
  <c r="AN11" i="1"/>
  <c r="AM11" i="1"/>
  <c r="AE11" i="1"/>
  <c r="AD11" i="1"/>
  <c r="D238" i="2" s="1"/>
  <c r="AB11" i="1"/>
  <c r="AA11" i="1"/>
  <c r="D237" i="2" s="1"/>
  <c r="S11" i="1"/>
  <c r="R11" i="1"/>
  <c r="P11" i="1"/>
  <c r="O11" i="1"/>
  <c r="Q15" i="1" s="1"/>
  <c r="G11" i="1"/>
  <c r="F11" i="1"/>
  <c r="D236" i="2" s="1"/>
  <c r="D11" i="1"/>
  <c r="C11" i="1"/>
  <c r="D235" i="2" s="1"/>
  <c r="BF10" i="1"/>
  <c r="AZ10" i="1"/>
  <c r="AT10" i="1"/>
  <c r="AT15" i="1" s="1"/>
  <c r="AS10" i="1"/>
  <c r="G136" i="3" s="1"/>
  <c r="AH10" i="1"/>
  <c r="AH15" i="1" s="1"/>
  <c r="AG10" i="1"/>
  <c r="G135" i="3" s="1"/>
  <c r="V10" i="1"/>
  <c r="V15" i="1" s="1"/>
  <c r="U10" i="1"/>
  <c r="G134" i="3" s="1"/>
  <c r="J10" i="1"/>
  <c r="I10" i="1"/>
  <c r="G133" i="3" s="1"/>
  <c r="BF9" i="1"/>
  <c r="AZ9" i="1"/>
  <c r="AT9" i="1"/>
  <c r="AS9" i="1"/>
  <c r="G125" i="3" s="1"/>
  <c r="AH9" i="1"/>
  <c r="AG9" i="1"/>
  <c r="G124" i="3" s="1"/>
  <c r="V9" i="1"/>
  <c r="U9" i="1"/>
  <c r="G123" i="3" s="1"/>
  <c r="J9" i="1"/>
  <c r="I9" i="1"/>
  <c r="G122" i="3" s="1"/>
  <c r="BF8" i="1"/>
  <c r="AZ8" i="1"/>
  <c r="AT8" i="1"/>
  <c r="AS8" i="1"/>
  <c r="AU8" i="1" s="1"/>
  <c r="F114" i="3" s="1"/>
  <c r="AH8" i="1"/>
  <c r="AG8" i="1"/>
  <c r="AI8" i="1" s="1"/>
  <c r="F113" i="3" s="1"/>
  <c r="V8" i="1"/>
  <c r="U8" i="1"/>
  <c r="W8" i="1" s="1"/>
  <c r="F112" i="3" s="1"/>
  <c r="J8" i="1"/>
  <c r="J15" i="1" s="1"/>
  <c r="I8" i="1"/>
  <c r="BF7" i="1"/>
  <c r="AZ7" i="1"/>
  <c r="AT7" i="1"/>
  <c r="AT14" i="1" s="1"/>
  <c r="AS7" i="1"/>
  <c r="G103" i="3" s="1"/>
  <c r="AH7" i="1"/>
  <c r="AH14" i="1" s="1"/>
  <c r="AG7" i="1"/>
  <c r="G102" i="3" s="1"/>
  <c r="V7" i="1"/>
  <c r="V14" i="1" s="1"/>
  <c r="U7" i="1"/>
  <c r="G101" i="3" s="1"/>
  <c r="J7" i="1"/>
  <c r="J14" i="1" s="1"/>
  <c r="I7" i="1"/>
  <c r="G100" i="3" s="1"/>
  <c r="BF6" i="1"/>
  <c r="AZ6" i="1"/>
  <c r="AT6" i="1"/>
  <c r="AS6" i="1"/>
  <c r="AH6" i="1"/>
  <c r="AG6" i="1"/>
  <c r="G69" i="3" s="1"/>
  <c r="V6" i="1"/>
  <c r="U6" i="1"/>
  <c r="G68" i="3" s="1"/>
  <c r="J6" i="1"/>
  <c r="I6" i="1"/>
  <c r="G67" i="3" s="1"/>
  <c r="BF5" i="1"/>
  <c r="AZ5" i="1"/>
  <c r="AT5" i="1"/>
  <c r="AS5" i="1"/>
  <c r="G59" i="3" s="1"/>
  <c r="AH5" i="1"/>
  <c r="AG5" i="1"/>
  <c r="G58" i="3" s="1"/>
  <c r="V5" i="1"/>
  <c r="U5" i="1"/>
  <c r="G57" i="3" s="1"/>
  <c r="J5" i="1"/>
  <c r="I5" i="1"/>
  <c r="G56" i="3" s="1"/>
  <c r="BF4" i="1"/>
  <c r="AZ4" i="1"/>
  <c r="AT4" i="1"/>
  <c r="AT13" i="1" s="1"/>
  <c r="AS4" i="1"/>
  <c r="G48" i="3" s="1"/>
  <c r="AH4" i="1"/>
  <c r="AH12" i="1" s="1"/>
  <c r="AG4" i="1"/>
  <c r="G47" i="3" s="1"/>
  <c r="V4" i="1"/>
  <c r="V13" i="1" s="1"/>
  <c r="U4" i="1"/>
  <c r="G46" i="3" s="1"/>
  <c r="J4" i="1"/>
  <c r="I4" i="1"/>
  <c r="G45" i="3" s="1"/>
  <c r="AZ3" i="1"/>
  <c r="AS3" i="1"/>
  <c r="G37" i="3" s="1"/>
  <c r="AG3" i="1"/>
  <c r="AI4" i="1" l="1"/>
  <c r="F47" i="3" s="1"/>
  <c r="AI5" i="1"/>
  <c r="F58" i="3" s="1"/>
  <c r="AI6" i="1"/>
  <c r="F69" i="3" s="1"/>
  <c r="AG12" i="1"/>
  <c r="G16" i="3" s="1"/>
  <c r="J12" i="1"/>
  <c r="J13" i="1"/>
  <c r="AU4" i="1"/>
  <c r="F48" i="3" s="1"/>
  <c r="AU5" i="1"/>
  <c r="F59" i="3" s="1"/>
  <c r="G70" i="3"/>
  <c r="AU6" i="1"/>
  <c r="F70" i="3" s="1"/>
  <c r="AU7" i="1"/>
  <c r="F103" i="3" s="1"/>
  <c r="AU9" i="1"/>
  <c r="F125" i="3" s="1"/>
  <c r="AU10" i="1"/>
  <c r="F136" i="3" s="1"/>
  <c r="BF11" i="1"/>
  <c r="BF12" i="1"/>
  <c r="T13" i="1"/>
  <c r="AO13" i="1"/>
  <c r="H14" i="1"/>
  <c r="T15" i="1"/>
  <c r="AU18" i="1"/>
  <c r="D48" i="3" s="1"/>
  <c r="AU19" i="1"/>
  <c r="D59" i="3" s="1"/>
  <c r="AU20" i="1"/>
  <c r="D70" i="3" s="1"/>
  <c r="AU21" i="1"/>
  <c r="D103" i="3" s="1"/>
  <c r="AU23" i="1"/>
  <c r="D125" i="3" s="1"/>
  <c r="AU24" i="1"/>
  <c r="D136" i="3" s="1"/>
  <c r="BF25" i="1"/>
  <c r="BF26" i="1"/>
  <c r="BF27" i="1"/>
  <c r="BF28" i="1"/>
  <c r="BF29" i="1"/>
  <c r="AU32" i="1"/>
  <c r="H48" i="3" s="1"/>
  <c r="AI33" i="1"/>
  <c r="H58" i="3" s="1"/>
  <c r="W34" i="1"/>
  <c r="H68" i="3" s="1"/>
  <c r="K35" i="1"/>
  <c r="H100" i="3" s="1"/>
  <c r="AT42" i="1"/>
  <c r="AU37" i="1"/>
  <c r="H125" i="3" s="1"/>
  <c r="AU38" i="1"/>
  <c r="H136" i="3" s="1"/>
  <c r="BF39" i="1"/>
  <c r="BF40" i="1"/>
  <c r="E42" i="1"/>
  <c r="H42" i="1"/>
  <c r="T42" i="1"/>
  <c r="BF42" i="1"/>
  <c r="BF43" i="1"/>
  <c r="P56" i="1"/>
  <c r="AB71" i="1"/>
  <c r="I50" i="1"/>
  <c r="I51" i="1"/>
  <c r="K51" i="1" s="1"/>
  <c r="P57" i="1"/>
  <c r="AU75" i="1"/>
  <c r="I76" i="1"/>
  <c r="W76" i="1"/>
  <c r="AG76" i="1"/>
  <c r="AT76" i="1"/>
  <c r="AU76" i="1"/>
  <c r="K77" i="1"/>
  <c r="W77" i="1"/>
  <c r="AH77" i="1"/>
  <c r="AT77" i="1"/>
  <c r="AU77" i="1"/>
  <c r="AH78" i="1"/>
  <c r="I79" i="1"/>
  <c r="W79" i="1"/>
  <c r="AD86" i="1"/>
  <c r="AM86" i="1"/>
  <c r="J80" i="1"/>
  <c r="AS80" i="1"/>
  <c r="AU80" i="1"/>
  <c r="J81" i="1"/>
  <c r="K81" i="1"/>
  <c r="AS81" i="1"/>
  <c r="AU81" i="1"/>
  <c r="J82" i="1"/>
  <c r="K82" i="1"/>
  <c r="AS82" i="1"/>
  <c r="AU82" i="1"/>
  <c r="AI7" i="1"/>
  <c r="F102" i="3" s="1"/>
  <c r="AI9" i="1"/>
  <c r="F124" i="3" s="1"/>
  <c r="AI10" i="1"/>
  <c r="F135" i="3" s="1"/>
  <c r="H13" i="1"/>
  <c r="T14" i="1"/>
  <c r="AO14" i="1"/>
  <c r="H15" i="1"/>
  <c r="AO15" i="1"/>
  <c r="AP72" i="1"/>
  <c r="AI18" i="1"/>
  <c r="D47" i="3" s="1"/>
  <c r="AI19" i="1"/>
  <c r="D58" i="3" s="1"/>
  <c r="AI20" i="1"/>
  <c r="D69" i="3" s="1"/>
  <c r="AI21" i="1"/>
  <c r="D102" i="3" s="1"/>
  <c r="AI23" i="1"/>
  <c r="D124" i="3" s="1"/>
  <c r="AI24" i="1"/>
  <c r="D135" i="3" s="1"/>
  <c r="H27" i="1"/>
  <c r="J27" i="1"/>
  <c r="AO27" i="1"/>
  <c r="H28" i="1"/>
  <c r="AO28" i="1"/>
  <c r="H29" i="1"/>
  <c r="AO29" i="1"/>
  <c r="AI32" i="1"/>
  <c r="H47" i="3" s="1"/>
  <c r="W33" i="1"/>
  <c r="H57" i="3" s="1"/>
  <c r="AS34" i="1"/>
  <c r="W35" i="1"/>
  <c r="H101" i="3" s="1"/>
  <c r="AI37" i="1"/>
  <c r="H124" i="3" s="1"/>
  <c r="AI38" i="1"/>
  <c r="H135" i="3" s="1"/>
  <c r="AP39" i="1"/>
  <c r="E239" i="2" s="1"/>
  <c r="E41" i="1"/>
  <c r="H41" i="1"/>
  <c r="T41" i="1"/>
  <c r="BF41" i="1"/>
  <c r="E43" i="1"/>
  <c r="H43" i="1"/>
  <c r="T43" i="1"/>
  <c r="AE57" i="1"/>
  <c r="AT75" i="1"/>
  <c r="E26" i="3"/>
  <c r="W27" i="1"/>
  <c r="D26" i="3" s="1"/>
  <c r="AI12" i="1"/>
  <c r="F16" i="3" s="1"/>
  <c r="U12" i="1"/>
  <c r="AU3" i="1"/>
  <c r="G62" i="3"/>
  <c r="F62" i="3" s="1"/>
  <c r="G61" i="3"/>
  <c r="G60" i="3"/>
  <c r="G111" i="3"/>
  <c r="G89" i="3"/>
  <c r="G128" i="3"/>
  <c r="F128" i="3" s="1"/>
  <c r="G127" i="3"/>
  <c r="G126" i="3"/>
  <c r="G139" i="3"/>
  <c r="F139" i="3" s="1"/>
  <c r="G138" i="3"/>
  <c r="G137" i="3"/>
  <c r="I11" i="1"/>
  <c r="V11" i="1"/>
  <c r="AZ11" i="1"/>
  <c r="I12" i="1"/>
  <c r="V12" i="1"/>
  <c r="C85" i="1"/>
  <c r="G85" i="1"/>
  <c r="AG13" i="1"/>
  <c r="AN85" i="1"/>
  <c r="AR13" i="1"/>
  <c r="AZ13" i="1"/>
  <c r="C86" i="1"/>
  <c r="G86" i="1"/>
  <c r="AG14" i="1"/>
  <c r="AN86" i="1"/>
  <c r="AR14" i="1"/>
  <c r="AZ14" i="1"/>
  <c r="C87" i="1"/>
  <c r="G87" i="1"/>
  <c r="AC15" i="1"/>
  <c r="AG15" i="1"/>
  <c r="AN87" i="1"/>
  <c r="AR15" i="1"/>
  <c r="AZ15" i="1"/>
  <c r="AU17" i="1"/>
  <c r="D37" i="3" s="1"/>
  <c r="E51" i="3"/>
  <c r="D51" i="3" s="1"/>
  <c r="E50" i="3"/>
  <c r="E49" i="3"/>
  <c r="E62" i="3"/>
  <c r="D62" i="3" s="1"/>
  <c r="E61" i="3"/>
  <c r="E60" i="3"/>
  <c r="E73" i="3"/>
  <c r="D73" i="3" s="1"/>
  <c r="E72" i="3"/>
  <c r="E71" i="3"/>
  <c r="E106" i="3"/>
  <c r="D106" i="3" s="1"/>
  <c r="E105" i="3"/>
  <c r="E104" i="3"/>
  <c r="E111" i="3"/>
  <c r="E89" i="3"/>
  <c r="E128" i="3"/>
  <c r="D128" i="3" s="1"/>
  <c r="E127" i="3"/>
  <c r="E126" i="3"/>
  <c r="E139" i="3"/>
  <c r="D139" i="3" s="1"/>
  <c r="E138" i="3"/>
  <c r="E137" i="3"/>
  <c r="C235" i="2"/>
  <c r="E83" i="1"/>
  <c r="I25" i="1"/>
  <c r="V25" i="1"/>
  <c r="C238" i="2"/>
  <c r="AF83" i="1"/>
  <c r="AZ25" i="1"/>
  <c r="E84" i="1"/>
  <c r="I26" i="1"/>
  <c r="V26" i="1"/>
  <c r="AF84" i="1"/>
  <c r="AZ26" i="1"/>
  <c r="E85" i="1"/>
  <c r="T85" i="1"/>
  <c r="AC27" i="1"/>
  <c r="AG27" i="1"/>
  <c r="AR27" i="1"/>
  <c r="AZ27" i="1"/>
  <c r="E86" i="1"/>
  <c r="T86" i="1"/>
  <c r="AC28" i="1"/>
  <c r="AG28" i="1"/>
  <c r="AR28" i="1"/>
  <c r="AZ28" i="1"/>
  <c r="E87" i="1"/>
  <c r="T87" i="1"/>
  <c r="AG29" i="1"/>
  <c r="AI29" i="1" s="1"/>
  <c r="AZ29" i="1"/>
  <c r="U41" i="1"/>
  <c r="U40" i="1"/>
  <c r="U39" i="1"/>
  <c r="I45" i="3"/>
  <c r="I41" i="1"/>
  <c r="I40" i="1"/>
  <c r="I39" i="1"/>
  <c r="V41" i="1"/>
  <c r="V40" i="1"/>
  <c r="V39" i="1"/>
  <c r="I56" i="3"/>
  <c r="K33" i="1"/>
  <c r="I59" i="3"/>
  <c r="AU33" i="1"/>
  <c r="H59" i="3" s="1"/>
  <c r="O70" i="1"/>
  <c r="O69" i="1"/>
  <c r="C47" i="3"/>
  <c r="AI46" i="1"/>
  <c r="B47" i="3" s="1"/>
  <c r="C58" i="3"/>
  <c r="AI47" i="1"/>
  <c r="B58" i="3" s="1"/>
  <c r="C111" i="3"/>
  <c r="C89" i="3"/>
  <c r="K50" i="1"/>
  <c r="C122" i="3"/>
  <c r="T72" i="1"/>
  <c r="G40" i="3"/>
  <c r="F40" i="3" s="1"/>
  <c r="G39" i="3"/>
  <c r="G38" i="3"/>
  <c r="U13" i="1"/>
  <c r="G106" i="3"/>
  <c r="F106" i="3" s="1"/>
  <c r="G105" i="3"/>
  <c r="G104" i="3"/>
  <c r="W4" i="1"/>
  <c r="F46" i="3" s="1"/>
  <c r="BB4" i="1"/>
  <c r="W6" i="1"/>
  <c r="F68" i="3" s="1"/>
  <c r="BB6" i="1"/>
  <c r="W7" i="1"/>
  <c r="F101" i="3" s="1"/>
  <c r="BB7" i="1"/>
  <c r="G114" i="3"/>
  <c r="G92" i="3"/>
  <c r="F92" i="3" s="1"/>
  <c r="BB8" i="1"/>
  <c r="W9" i="1"/>
  <c r="F123" i="3" s="1"/>
  <c r="BB9" i="1"/>
  <c r="W10" i="1"/>
  <c r="BB10" i="1"/>
  <c r="J11" i="1"/>
  <c r="AS11" i="1"/>
  <c r="AS12" i="1"/>
  <c r="D85" i="1"/>
  <c r="S85" i="1"/>
  <c r="AH13" i="1"/>
  <c r="AS13" i="1"/>
  <c r="D86" i="1"/>
  <c r="S86" i="1"/>
  <c r="AS14" i="1"/>
  <c r="D87" i="1"/>
  <c r="D72" i="1"/>
  <c r="S87" i="1"/>
  <c r="AS15" i="1"/>
  <c r="E40" i="3"/>
  <c r="D40" i="3" s="1"/>
  <c r="E39" i="3"/>
  <c r="E38" i="3"/>
  <c r="W18" i="1"/>
  <c r="D46" i="3" s="1"/>
  <c r="BB18" i="1"/>
  <c r="W19" i="1"/>
  <c r="D57" i="3" s="1"/>
  <c r="BB19" i="1"/>
  <c r="W20" i="1"/>
  <c r="D68" i="3" s="1"/>
  <c r="BB20" i="1"/>
  <c r="W21" i="1"/>
  <c r="D101" i="3" s="1"/>
  <c r="BB21" i="1"/>
  <c r="E114" i="3"/>
  <c r="E92" i="3"/>
  <c r="D92" i="3" s="1"/>
  <c r="BB22" i="1"/>
  <c r="W23" i="1"/>
  <c r="D123" i="3" s="1"/>
  <c r="BB23" i="1"/>
  <c r="W24" i="1"/>
  <c r="D134" i="3" s="1"/>
  <c r="BB24" i="1"/>
  <c r="J25" i="1"/>
  <c r="T83" i="1"/>
  <c r="AO83" i="1"/>
  <c r="AS25" i="1"/>
  <c r="T84" i="1"/>
  <c r="AO84" i="1"/>
  <c r="AS26" i="1"/>
  <c r="Q85" i="1"/>
  <c r="AF85" i="1"/>
  <c r="AH27" i="1"/>
  <c r="AS27" i="1"/>
  <c r="Q86" i="1"/>
  <c r="AF86" i="1"/>
  <c r="AS28" i="1"/>
  <c r="Q87" i="1"/>
  <c r="AF87" i="1"/>
  <c r="AS29" i="1"/>
  <c r="AU29" i="1" s="1"/>
  <c r="I36" i="3"/>
  <c r="AG40" i="1"/>
  <c r="J41" i="1"/>
  <c r="J40" i="1"/>
  <c r="J39" i="1"/>
  <c r="W32" i="1"/>
  <c r="H46" i="3" s="1"/>
  <c r="BB32" i="1"/>
  <c r="I67" i="3"/>
  <c r="K34" i="1"/>
  <c r="I113" i="3"/>
  <c r="I91" i="3"/>
  <c r="H91" i="3" s="1"/>
  <c r="AI36" i="1"/>
  <c r="H113" i="3" s="1"/>
  <c r="I123" i="3"/>
  <c r="I128" i="3" s="1"/>
  <c r="H128" i="3" s="1"/>
  <c r="W37" i="1"/>
  <c r="H123" i="3" s="1"/>
  <c r="I134" i="3"/>
  <c r="I138" i="3" s="1"/>
  <c r="U43" i="1"/>
  <c r="W43" i="1" s="1"/>
  <c r="W38" i="1"/>
  <c r="H134" i="3" s="1"/>
  <c r="D69" i="1"/>
  <c r="AB70" i="1"/>
  <c r="AB69" i="1"/>
  <c r="AB68" i="1"/>
  <c r="U11" i="1"/>
  <c r="AH11" i="1"/>
  <c r="G51" i="3"/>
  <c r="F51" i="3" s="1"/>
  <c r="G50" i="3"/>
  <c r="G49" i="3"/>
  <c r="G73" i="3"/>
  <c r="F73" i="3" s="1"/>
  <c r="G72" i="3"/>
  <c r="G71" i="3"/>
  <c r="W5" i="1"/>
  <c r="F57" i="3" s="1"/>
  <c r="BB5" i="1"/>
  <c r="BB3" i="1"/>
  <c r="K4" i="1"/>
  <c r="K5" i="1"/>
  <c r="K6" i="1"/>
  <c r="K7" i="1"/>
  <c r="K8" i="1"/>
  <c r="G113" i="3"/>
  <c r="G91" i="3"/>
  <c r="F91" i="3" s="1"/>
  <c r="K9" i="1"/>
  <c r="K10" i="1"/>
  <c r="AG11" i="1"/>
  <c r="AT11" i="1"/>
  <c r="AT12" i="1"/>
  <c r="E13" i="1"/>
  <c r="I13" i="1"/>
  <c r="P85" i="1"/>
  <c r="P70" i="1"/>
  <c r="AE85" i="1"/>
  <c r="AE70" i="1"/>
  <c r="E14" i="1"/>
  <c r="I14" i="1"/>
  <c r="P86" i="1"/>
  <c r="P71" i="1"/>
  <c r="AE86" i="1"/>
  <c r="E15" i="1"/>
  <c r="I15" i="1"/>
  <c r="P87" i="1"/>
  <c r="P72" i="1"/>
  <c r="AE87" i="1"/>
  <c r="AE72" i="1"/>
  <c r="AI15" i="1"/>
  <c r="AS72" i="1"/>
  <c r="AT72" i="1"/>
  <c r="AI17" i="1"/>
  <c r="BB17" i="1"/>
  <c r="K18" i="1"/>
  <c r="K19" i="1"/>
  <c r="K20" i="1"/>
  <c r="K21" i="1"/>
  <c r="K22" i="1"/>
  <c r="E113" i="3"/>
  <c r="E91" i="3"/>
  <c r="D91" i="3" s="1"/>
  <c r="K23" i="1"/>
  <c r="K24" i="1"/>
  <c r="H83" i="1"/>
  <c r="C236" i="2"/>
  <c r="C237" i="2"/>
  <c r="AC83" i="1"/>
  <c r="AG25" i="1"/>
  <c r="AT25" i="1"/>
  <c r="H84" i="1"/>
  <c r="AC84" i="1"/>
  <c r="AG26" i="1"/>
  <c r="AT26" i="1"/>
  <c r="E27" i="1"/>
  <c r="I27" i="1"/>
  <c r="T27" i="1"/>
  <c r="AC85" i="1"/>
  <c r="AR85" i="1"/>
  <c r="E28" i="1"/>
  <c r="I28" i="1"/>
  <c r="T28" i="1"/>
  <c r="AC86" i="1"/>
  <c r="AR86" i="1"/>
  <c r="AU86" i="1" s="1"/>
  <c r="E29" i="1"/>
  <c r="I29" i="1"/>
  <c r="T29" i="1"/>
  <c r="AC87" i="1"/>
  <c r="AR87" i="1"/>
  <c r="AI31" i="1"/>
  <c r="BB31" i="1"/>
  <c r="K32" i="1"/>
  <c r="AT41" i="1"/>
  <c r="AT40" i="1"/>
  <c r="AT39" i="1"/>
  <c r="I70" i="3"/>
  <c r="AU34" i="1"/>
  <c r="H70" i="3" s="1"/>
  <c r="H111" i="3"/>
  <c r="G112" i="3"/>
  <c r="G90" i="3"/>
  <c r="F90" i="3" s="1"/>
  <c r="F85" i="1"/>
  <c r="Q13" i="1"/>
  <c r="AQ85" i="1"/>
  <c r="BF13" i="1"/>
  <c r="F86" i="1"/>
  <c r="Q14" i="1"/>
  <c r="U14" i="1"/>
  <c r="AQ86" i="1"/>
  <c r="BF14" i="1"/>
  <c r="F87" i="1"/>
  <c r="U15" i="1"/>
  <c r="AQ87" i="1"/>
  <c r="AU15" i="1"/>
  <c r="BF15" i="1"/>
  <c r="E112" i="3"/>
  <c r="E90" i="3"/>
  <c r="D90" i="3" s="1"/>
  <c r="Q83" i="1"/>
  <c r="U25" i="1"/>
  <c r="AH25" i="1"/>
  <c r="C239" i="2"/>
  <c r="AR83" i="1"/>
  <c r="AU83" i="1" s="1"/>
  <c r="Q84" i="1"/>
  <c r="U26" i="1"/>
  <c r="AR84" i="1"/>
  <c r="AU84" i="1" s="1"/>
  <c r="H85" i="1"/>
  <c r="K85" i="1" s="1"/>
  <c r="Q27" i="1"/>
  <c r="AO85" i="1"/>
  <c r="H86" i="1"/>
  <c r="K86" i="1" s="1"/>
  <c r="Q28" i="1"/>
  <c r="U28" i="1"/>
  <c r="AO86" i="1"/>
  <c r="H87" i="1"/>
  <c r="K87" i="1" s="1"/>
  <c r="Q29" i="1"/>
  <c r="U29" i="1"/>
  <c r="W29" i="1" s="1"/>
  <c r="AO87" i="1"/>
  <c r="I37" i="3"/>
  <c r="AS41" i="1"/>
  <c r="AS40" i="1"/>
  <c r="AH40" i="1"/>
  <c r="AH39" i="1"/>
  <c r="AH41" i="1"/>
  <c r="T69" i="1"/>
  <c r="G69" i="1"/>
  <c r="G68" i="1"/>
  <c r="S69" i="1"/>
  <c r="S68" i="1"/>
  <c r="AQ69" i="1"/>
  <c r="AQ68" i="1"/>
  <c r="I112" i="3"/>
  <c r="I90" i="3"/>
  <c r="H90" i="3" s="1"/>
  <c r="I127" i="3"/>
  <c r="I139" i="3"/>
  <c r="H139" i="3" s="1"/>
  <c r="I137" i="3"/>
  <c r="AD39" i="1"/>
  <c r="AZ39" i="1" s="1"/>
  <c r="AC41" i="1"/>
  <c r="AC42" i="1"/>
  <c r="AC43" i="1"/>
  <c r="AG43" i="1"/>
  <c r="AI43" i="1" s="1"/>
  <c r="AR43" i="1"/>
  <c r="AZ43" i="1"/>
  <c r="AG45" i="1"/>
  <c r="AS45" i="1"/>
  <c r="U46" i="1"/>
  <c r="AH46" i="1"/>
  <c r="BF46" i="1"/>
  <c r="U47" i="1"/>
  <c r="AH47" i="1"/>
  <c r="BF47" i="1"/>
  <c r="U48" i="1"/>
  <c r="AH48" i="1"/>
  <c r="AP48" i="1"/>
  <c r="BF48" i="1"/>
  <c r="U49" i="1"/>
  <c r="AH49" i="1"/>
  <c r="AP49" i="1"/>
  <c r="BF49" i="1"/>
  <c r="U50" i="1"/>
  <c r="AH50" i="1"/>
  <c r="B152" i="2"/>
  <c r="AR65" i="1"/>
  <c r="AP65" i="1"/>
  <c r="BF50" i="1"/>
  <c r="U51" i="1"/>
  <c r="AH51" i="1"/>
  <c r="B181" i="2"/>
  <c r="AR66" i="1"/>
  <c r="AP66" i="1"/>
  <c r="BF51" i="1"/>
  <c r="U52" i="1"/>
  <c r="AH52" i="1"/>
  <c r="AH57" i="1" s="1"/>
  <c r="B210" i="2"/>
  <c r="AR67" i="1"/>
  <c r="AP67" i="1"/>
  <c r="BF52" i="1"/>
  <c r="G53" i="1"/>
  <c r="O53" i="1"/>
  <c r="Q68" i="1" s="1"/>
  <c r="AB53" i="1"/>
  <c r="AP53" i="1"/>
  <c r="G54" i="1"/>
  <c r="O54" i="1"/>
  <c r="Q69" i="1" s="1"/>
  <c r="AB54" i="1"/>
  <c r="AP54" i="1"/>
  <c r="AR69" i="1" s="1"/>
  <c r="F55" i="1"/>
  <c r="F70" i="1" s="1"/>
  <c r="AB55" i="1"/>
  <c r="AQ55" i="1"/>
  <c r="AQ70" i="1" s="1"/>
  <c r="F56" i="1"/>
  <c r="F71" i="1" s="1"/>
  <c r="AB56" i="1"/>
  <c r="AQ56" i="1"/>
  <c r="AQ71" i="1" s="1"/>
  <c r="F57" i="1"/>
  <c r="AB57" i="1"/>
  <c r="AM57" i="1"/>
  <c r="AQ57" i="1"/>
  <c r="AQ72" i="1" s="1"/>
  <c r="AF60" i="1"/>
  <c r="AO60" i="1"/>
  <c r="E61" i="1"/>
  <c r="P61" i="1"/>
  <c r="T61" i="1"/>
  <c r="AA61" i="1"/>
  <c r="AE61" i="1"/>
  <c r="AP61" i="1"/>
  <c r="E62" i="1"/>
  <c r="T62" i="1"/>
  <c r="AA62" i="1"/>
  <c r="AP62" i="1"/>
  <c r="E63" i="1"/>
  <c r="T63" i="1"/>
  <c r="AA63" i="1"/>
  <c r="E64" i="1"/>
  <c r="P64" i="1"/>
  <c r="T64" i="1"/>
  <c r="O65" i="1"/>
  <c r="H66" i="1"/>
  <c r="D67" i="1"/>
  <c r="D68" i="1" s="1"/>
  <c r="AG35" i="1"/>
  <c r="BB35" i="1" s="1"/>
  <c r="AZ35" i="1"/>
  <c r="I111" i="3"/>
  <c r="I89" i="3"/>
  <c r="BB36" i="1"/>
  <c r="BB37" i="1"/>
  <c r="BB38" i="1"/>
  <c r="AM39" i="1"/>
  <c r="AO43" i="1" s="1"/>
  <c r="AD41" i="1"/>
  <c r="AF41" i="1" s="1"/>
  <c r="AD42" i="1"/>
  <c r="AS43" i="1"/>
  <c r="AU43" i="1" s="1"/>
  <c r="U45" i="1"/>
  <c r="I46" i="1"/>
  <c r="V46" i="1"/>
  <c r="AZ46" i="1"/>
  <c r="I47" i="1"/>
  <c r="V47" i="1"/>
  <c r="AZ47" i="1"/>
  <c r="I48" i="1"/>
  <c r="V48" i="1"/>
  <c r="AD48" i="1"/>
  <c r="AZ48" i="1" s="1"/>
  <c r="I49" i="1"/>
  <c r="V49" i="1"/>
  <c r="AD49" i="1"/>
  <c r="AZ49" i="1" s="1"/>
  <c r="B148" i="2"/>
  <c r="C65" i="1"/>
  <c r="E65" i="1"/>
  <c r="V50" i="1"/>
  <c r="B151" i="2"/>
  <c r="AF65" i="1"/>
  <c r="AZ50" i="1"/>
  <c r="B177" i="2"/>
  <c r="C66" i="1"/>
  <c r="E66" i="1"/>
  <c r="V51" i="1"/>
  <c r="B180" i="2"/>
  <c r="AF66" i="1"/>
  <c r="AI66" i="1" s="1"/>
  <c r="AZ51" i="1"/>
  <c r="B206" i="2"/>
  <c r="C67" i="1"/>
  <c r="E67" i="1"/>
  <c r="K67" i="1" s="1"/>
  <c r="I52" i="1"/>
  <c r="V52" i="1"/>
  <c r="V57" i="1" s="1"/>
  <c r="B209" i="2"/>
  <c r="AF67" i="1"/>
  <c r="AZ52" i="1"/>
  <c r="C53" i="1"/>
  <c r="P53" i="1"/>
  <c r="AD53" i="1"/>
  <c r="AQ53" i="1"/>
  <c r="C54" i="1"/>
  <c r="P54" i="1"/>
  <c r="AD54" i="1"/>
  <c r="AF69" i="1" s="1"/>
  <c r="AQ54" i="1"/>
  <c r="C55" i="1"/>
  <c r="G55" i="1"/>
  <c r="G70" i="1" s="1"/>
  <c r="R55" i="1"/>
  <c r="AN55" i="1"/>
  <c r="AN70" i="1" s="1"/>
  <c r="C56" i="1"/>
  <c r="G56" i="1"/>
  <c r="G71" i="1" s="1"/>
  <c r="R56" i="1"/>
  <c r="AN56" i="1"/>
  <c r="AN71" i="1" s="1"/>
  <c r="C57" i="1"/>
  <c r="G57" i="1"/>
  <c r="G72" i="1" s="1"/>
  <c r="AN57" i="1"/>
  <c r="AN72" i="1" s="1"/>
  <c r="R60" i="1"/>
  <c r="AP60" i="1"/>
  <c r="F61" i="1"/>
  <c r="Q61" i="1"/>
  <c r="AF61" i="1"/>
  <c r="AM61" i="1"/>
  <c r="F62" i="1"/>
  <c r="Q62" i="1"/>
  <c r="AF62" i="1"/>
  <c r="AM62" i="1"/>
  <c r="F63" i="1"/>
  <c r="Q63" i="1"/>
  <c r="F64" i="1"/>
  <c r="Q64" i="1"/>
  <c r="AO65" i="1"/>
  <c r="O66" i="1"/>
  <c r="AD67" i="1"/>
  <c r="AG34" i="1"/>
  <c r="AZ34" i="1"/>
  <c r="AS35" i="1"/>
  <c r="AS39" i="1" s="1"/>
  <c r="W36" i="1"/>
  <c r="H112" i="3" s="1"/>
  <c r="I114" i="3"/>
  <c r="I92" i="3"/>
  <c r="H92" i="3" s="1"/>
  <c r="K37" i="1"/>
  <c r="K38" i="1"/>
  <c r="AP41" i="1"/>
  <c r="AR41" i="1" s="1"/>
  <c r="I42" i="1"/>
  <c r="AP42" i="1"/>
  <c r="AR42" i="1" s="1"/>
  <c r="I43" i="1"/>
  <c r="AZ45" i="1"/>
  <c r="J46" i="1"/>
  <c r="AS46" i="1"/>
  <c r="J47" i="1"/>
  <c r="AS47" i="1"/>
  <c r="J48" i="1"/>
  <c r="AM48" i="1"/>
  <c r="J49" i="1"/>
  <c r="AM49" i="1"/>
  <c r="J50" i="1"/>
  <c r="B150" i="2"/>
  <c r="R65" i="1"/>
  <c r="T65" i="1"/>
  <c r="W65" i="1" s="1"/>
  <c r="AS50" i="1"/>
  <c r="J51" i="1"/>
  <c r="B179" i="2"/>
  <c r="R66" i="1"/>
  <c r="T66" i="1"/>
  <c r="W66" i="1" s="1"/>
  <c r="AS51" i="1"/>
  <c r="J52" i="1"/>
  <c r="J57" i="1" s="1"/>
  <c r="R67" i="1"/>
  <c r="T67" i="1"/>
  <c r="W67" i="1" s="1"/>
  <c r="AS52" i="1"/>
  <c r="D53" i="1"/>
  <c r="R53" i="1"/>
  <c r="T68" i="1" s="1"/>
  <c r="AE53" i="1"/>
  <c r="AM53" i="1"/>
  <c r="AO68" i="1" s="1"/>
  <c r="D54" i="1"/>
  <c r="BF54" i="1" s="1"/>
  <c r="AE54" i="1"/>
  <c r="AM54" i="1"/>
  <c r="AO69" i="1" s="1"/>
  <c r="D55" i="1"/>
  <c r="O55" i="1"/>
  <c r="S55" i="1"/>
  <c r="S70" i="1" s="1"/>
  <c r="AD55" i="1"/>
  <c r="AD70" i="1" s="1"/>
  <c r="D56" i="1"/>
  <c r="O56" i="1"/>
  <c r="S56" i="1"/>
  <c r="S71" i="1" s="1"/>
  <c r="O57" i="1"/>
  <c r="S57" i="1"/>
  <c r="S72" i="1" s="1"/>
  <c r="AD57" i="1"/>
  <c r="AD72" i="1" s="1"/>
  <c r="AA60" i="1"/>
  <c r="AR60" i="1"/>
  <c r="AU60" i="1" s="1"/>
  <c r="C61" i="1"/>
  <c r="R61" i="1"/>
  <c r="AC61" i="1"/>
  <c r="AN61" i="1"/>
  <c r="AR61" i="1"/>
  <c r="AU61" i="1" s="1"/>
  <c r="C62" i="1"/>
  <c r="R62" i="1"/>
  <c r="AC62" i="1"/>
  <c r="AN62" i="1"/>
  <c r="AR62" i="1"/>
  <c r="AU62" i="1" s="1"/>
  <c r="C63" i="1"/>
  <c r="R63" i="1"/>
  <c r="AN63" i="1"/>
  <c r="C64" i="1"/>
  <c r="R64" i="1"/>
  <c r="AO66" i="1"/>
  <c r="O67" i="1"/>
  <c r="O72" i="1" s="1"/>
  <c r="Q41" i="1"/>
  <c r="Q42" i="1"/>
  <c r="U42" i="1"/>
  <c r="AT46" i="1"/>
  <c r="AT49" i="1"/>
  <c r="B149" i="2"/>
  <c r="F65" i="1"/>
  <c r="AC65" i="1"/>
  <c r="AA65" i="1"/>
  <c r="AG50" i="1"/>
  <c r="AT50" i="1"/>
  <c r="B178" i="2"/>
  <c r="F66" i="1"/>
  <c r="AC66" i="1"/>
  <c r="AA66" i="1"/>
  <c r="AG66" i="1" s="1"/>
  <c r="AG51" i="1"/>
  <c r="AT51" i="1"/>
  <c r="B207" i="2"/>
  <c r="F67" i="1"/>
  <c r="B208" i="2"/>
  <c r="AC67" i="1"/>
  <c r="AA67" i="1"/>
  <c r="AA72" i="1" s="1"/>
  <c r="AG52" i="1"/>
  <c r="AT52" i="1"/>
  <c r="AT57" i="1" s="1"/>
  <c r="F53" i="1"/>
  <c r="S53" i="1"/>
  <c r="AA53" i="1"/>
  <c r="AN53" i="1"/>
  <c r="F54" i="1"/>
  <c r="H69" i="1" s="1"/>
  <c r="S54" i="1"/>
  <c r="AA54" i="1"/>
  <c r="AC69" i="1" s="1"/>
  <c r="AA55" i="1"/>
  <c r="AP55" i="1"/>
  <c r="AA56" i="1"/>
  <c r="AE56" i="1"/>
  <c r="AE71" i="1" s="1"/>
  <c r="AA57" i="1"/>
  <c r="AR72" i="1"/>
  <c r="AD60" i="1"/>
  <c r="H61" i="1"/>
  <c r="K61" i="1" s="1"/>
  <c r="AD61" i="1"/>
  <c r="H62" i="1"/>
  <c r="K62" i="1" s="1"/>
  <c r="AD62" i="1"/>
  <c r="H63" i="1"/>
  <c r="K63" i="1" s="1"/>
  <c r="H64" i="1"/>
  <c r="AA64" i="1"/>
  <c r="AA71" i="1" s="1"/>
  <c r="H65" i="1"/>
  <c r="AD65" i="1"/>
  <c r="AO67" i="1"/>
  <c r="AD85" i="1"/>
  <c r="AD84" i="1"/>
  <c r="AD83" i="1"/>
  <c r="AM85" i="1"/>
  <c r="AM84" i="1"/>
  <c r="AM83" i="1"/>
  <c r="AS75" i="1"/>
  <c r="D84" i="1"/>
  <c r="D83" i="1"/>
  <c r="O85" i="1"/>
  <c r="O84" i="1"/>
  <c r="O83" i="1"/>
  <c r="S84" i="1"/>
  <c r="S83" i="1"/>
  <c r="AS79" i="1"/>
  <c r="AP86" i="1"/>
  <c r="P84" i="1"/>
  <c r="P83" i="1"/>
  <c r="AE84" i="1"/>
  <c r="AE83" i="1"/>
  <c r="J77" i="1"/>
  <c r="U77" i="1"/>
  <c r="AS77" i="1"/>
  <c r="AG78" i="1"/>
  <c r="AU78" i="1"/>
  <c r="AH86" i="1"/>
  <c r="AG86" i="1"/>
  <c r="K80" i="1"/>
  <c r="AH87" i="1"/>
  <c r="AG87" i="1"/>
  <c r="R85" i="1"/>
  <c r="R84" i="1"/>
  <c r="R83" i="1"/>
  <c r="AG75" i="1"/>
  <c r="AP85" i="1"/>
  <c r="AP84" i="1"/>
  <c r="AP83" i="1"/>
  <c r="F84" i="1"/>
  <c r="F83" i="1"/>
  <c r="J76" i="1"/>
  <c r="U76" i="1"/>
  <c r="AB84" i="1"/>
  <c r="AB83" i="1"/>
  <c r="J78" i="1"/>
  <c r="U78" i="1"/>
  <c r="AS78" i="1"/>
  <c r="AT80" i="1"/>
  <c r="AA85" i="1"/>
  <c r="AA84" i="1"/>
  <c r="AA83" i="1"/>
  <c r="AH75" i="1"/>
  <c r="C84" i="1"/>
  <c r="C83" i="1"/>
  <c r="G84" i="1"/>
  <c r="G83" i="1"/>
  <c r="AN84" i="1"/>
  <c r="AN83" i="1"/>
  <c r="R86" i="1"/>
  <c r="V79" i="1"/>
  <c r="U79" i="1"/>
  <c r="V87" i="1"/>
  <c r="U87" i="1"/>
  <c r="AT81" i="1"/>
  <c r="AT82" i="1"/>
  <c r="AP87" i="1"/>
  <c r="U80" i="1"/>
  <c r="U81" i="1"/>
  <c r="U82" i="1"/>
  <c r="AQ83" i="1"/>
  <c r="AG79" i="1"/>
  <c r="AG80" i="1"/>
  <c r="AG81" i="1"/>
  <c r="V82" i="1"/>
  <c r="AG82" i="1"/>
  <c r="AH79" i="1"/>
  <c r="AH82" i="1"/>
  <c r="BF53" i="1" l="1"/>
  <c r="K65" i="1"/>
  <c r="K64" i="1"/>
  <c r="BF56" i="1"/>
  <c r="BF55" i="1"/>
  <c r="W68" i="1"/>
  <c r="AI61" i="1"/>
  <c r="V56" i="1"/>
  <c r="AF42" i="1"/>
  <c r="O68" i="1"/>
  <c r="AZ41" i="1"/>
  <c r="I126" i="3"/>
  <c r="AU87" i="1"/>
  <c r="AU85" i="1"/>
  <c r="K84" i="1"/>
  <c r="K83" i="1"/>
  <c r="I6" i="3"/>
  <c r="AU39" i="1"/>
  <c r="H6" i="3" s="1"/>
  <c r="AH72" i="1"/>
  <c r="AG72" i="1"/>
  <c r="AS84" i="1"/>
  <c r="AT84" i="1"/>
  <c r="AS86" i="1"/>
  <c r="AT86" i="1"/>
  <c r="AH61" i="1"/>
  <c r="AG61" i="1"/>
  <c r="AS85" i="1"/>
  <c r="AT85" i="1"/>
  <c r="V85" i="1"/>
  <c r="U85" i="1"/>
  <c r="AG65" i="1"/>
  <c r="AH65" i="1"/>
  <c r="C135" i="3"/>
  <c r="AG57" i="1"/>
  <c r="AI57" i="1" s="1"/>
  <c r="AI52" i="1"/>
  <c r="B135" i="3" s="1"/>
  <c r="J65" i="1"/>
  <c r="I65" i="1"/>
  <c r="V63" i="1"/>
  <c r="U63" i="1"/>
  <c r="V86" i="1"/>
  <c r="U86" i="1"/>
  <c r="J84" i="1"/>
  <c r="I84" i="1"/>
  <c r="AH84" i="1"/>
  <c r="AG84" i="1"/>
  <c r="AH62" i="1"/>
  <c r="AG62" i="1"/>
  <c r="AD69" i="1"/>
  <c r="AH60" i="1"/>
  <c r="AG60" i="1"/>
  <c r="AC71" i="1"/>
  <c r="AC56" i="1"/>
  <c r="C113" i="3"/>
  <c r="C91" i="3"/>
  <c r="B91" i="3" s="1"/>
  <c r="AI50" i="1"/>
  <c r="B113" i="3" s="1"/>
  <c r="R71" i="1"/>
  <c r="V64" i="1"/>
  <c r="U64" i="1"/>
  <c r="V62" i="1"/>
  <c r="U62" i="1"/>
  <c r="AA70" i="1"/>
  <c r="AH70" i="1" s="1"/>
  <c r="AA69" i="1"/>
  <c r="AA68" i="1"/>
  <c r="R72" i="1"/>
  <c r="V67" i="1"/>
  <c r="U67" i="1"/>
  <c r="V66" i="1"/>
  <c r="U66" i="1"/>
  <c r="AM64" i="1"/>
  <c r="AM71" i="1" s="1"/>
  <c r="AO64" i="1"/>
  <c r="AM56" i="1"/>
  <c r="C59" i="3"/>
  <c r="AU47" i="1"/>
  <c r="B59" i="3" s="1"/>
  <c r="I69" i="3"/>
  <c r="I71" i="3" s="1"/>
  <c r="AI34" i="1"/>
  <c r="H69" i="3" s="1"/>
  <c r="AP69" i="1"/>
  <c r="AS60" i="1"/>
  <c r="AT60" i="1"/>
  <c r="E72" i="1"/>
  <c r="E57" i="1"/>
  <c r="AZ57" i="1"/>
  <c r="E71" i="1"/>
  <c r="E56" i="1"/>
  <c r="E70" i="1"/>
  <c r="E55" i="1"/>
  <c r="AZ55" i="1"/>
  <c r="E69" i="1"/>
  <c r="K69" i="1" s="1"/>
  <c r="AZ54" i="1"/>
  <c r="B235" i="2"/>
  <c r="E68" i="1"/>
  <c r="AZ53" i="1"/>
  <c r="B122" i="2"/>
  <c r="AG49" i="1"/>
  <c r="BB49" i="1" s="1"/>
  <c r="AF64" i="1"/>
  <c r="AI64" i="1" s="1"/>
  <c r="AD56" i="1"/>
  <c r="AD64" i="1"/>
  <c r="B91" i="2"/>
  <c r="AD63" i="1"/>
  <c r="AG48" i="1"/>
  <c r="AG53" i="1" s="1"/>
  <c r="AF63" i="1"/>
  <c r="AI63" i="1" s="1"/>
  <c r="C45" i="3"/>
  <c r="I55" i="1"/>
  <c r="K46" i="1"/>
  <c r="BB46" i="1"/>
  <c r="I54" i="1"/>
  <c r="I53" i="1"/>
  <c r="I102" i="3"/>
  <c r="AG42" i="1"/>
  <c r="AI35" i="1"/>
  <c r="W64" i="1"/>
  <c r="W63" i="1"/>
  <c r="W62" i="1"/>
  <c r="H71" i="1"/>
  <c r="K71" i="1" s="1"/>
  <c r="H56" i="1"/>
  <c r="H55" i="1"/>
  <c r="H70" i="1"/>
  <c r="K70" i="1" s="1"/>
  <c r="AT66" i="1"/>
  <c r="AS66" i="1"/>
  <c r="C123" i="3"/>
  <c r="W51" i="1"/>
  <c r="B123" i="3" s="1"/>
  <c r="B123" i="2"/>
  <c r="AR64" i="1"/>
  <c r="AP64" i="1"/>
  <c r="AP56" i="1"/>
  <c r="AS49" i="1"/>
  <c r="AS53" i="1" s="1"/>
  <c r="B92" i="2"/>
  <c r="AR63" i="1"/>
  <c r="AS48" i="1"/>
  <c r="AS55" i="1" s="1"/>
  <c r="AP63" i="1"/>
  <c r="C46" i="3"/>
  <c r="W46" i="1"/>
  <c r="B46" i="3" s="1"/>
  <c r="E238" i="2"/>
  <c r="AF43" i="1"/>
  <c r="AO42" i="1"/>
  <c r="E15" i="3"/>
  <c r="W26" i="1"/>
  <c r="D15" i="3" s="1"/>
  <c r="J85" i="1"/>
  <c r="I85" i="1"/>
  <c r="AM69" i="1"/>
  <c r="H36" i="3"/>
  <c r="BD31" i="1"/>
  <c r="BB29" i="1"/>
  <c r="K29" i="1"/>
  <c r="BD29" i="1" s="1"/>
  <c r="D67" i="3"/>
  <c r="BD20" i="1"/>
  <c r="D36" i="3"/>
  <c r="BD17" i="1"/>
  <c r="BB15" i="1"/>
  <c r="F122" i="3"/>
  <c r="BD9" i="1"/>
  <c r="F100" i="3"/>
  <c r="BD7" i="1"/>
  <c r="AG41" i="1"/>
  <c r="BB41" i="1" s="1"/>
  <c r="AI86" i="1"/>
  <c r="AI85" i="1"/>
  <c r="W84" i="1"/>
  <c r="D70" i="1"/>
  <c r="B122" i="3"/>
  <c r="B89" i="3"/>
  <c r="H56" i="3"/>
  <c r="BD33" i="1"/>
  <c r="I51" i="3"/>
  <c r="H51" i="3" s="1"/>
  <c r="I50" i="3"/>
  <c r="I49" i="3"/>
  <c r="W86" i="1"/>
  <c r="E27" i="3"/>
  <c r="AI27" i="1"/>
  <c r="D27" i="3" s="1"/>
  <c r="G27" i="3"/>
  <c r="AI13" i="1"/>
  <c r="F27" i="3" s="1"/>
  <c r="G95" i="3"/>
  <c r="F95" i="3" s="1"/>
  <c r="G94" i="3"/>
  <c r="G93" i="3"/>
  <c r="F89" i="3"/>
  <c r="AS87" i="1"/>
  <c r="AT87" i="1"/>
  <c r="V83" i="1"/>
  <c r="U83" i="1"/>
  <c r="AH85" i="1"/>
  <c r="AG85" i="1"/>
  <c r="AR70" i="1"/>
  <c r="AR55" i="1"/>
  <c r="B236" i="2"/>
  <c r="H68" i="1"/>
  <c r="K68" i="1" s="1"/>
  <c r="J66" i="1"/>
  <c r="I66" i="1"/>
  <c r="AT56" i="1"/>
  <c r="V61" i="1"/>
  <c r="U61" i="1"/>
  <c r="AF72" i="1"/>
  <c r="AF57" i="1"/>
  <c r="Q71" i="1"/>
  <c r="Q56" i="1"/>
  <c r="Q70" i="1"/>
  <c r="Q55" i="1"/>
  <c r="V65" i="1"/>
  <c r="U65" i="1"/>
  <c r="J56" i="1"/>
  <c r="BB43" i="1"/>
  <c r="K43" i="1"/>
  <c r="BD43" i="1" s="1"/>
  <c r="H133" i="3"/>
  <c r="BD38" i="1"/>
  <c r="AG67" i="1"/>
  <c r="AH67" i="1"/>
  <c r="J64" i="1"/>
  <c r="I64" i="1"/>
  <c r="AI62" i="1"/>
  <c r="R70" i="1"/>
  <c r="R69" i="1"/>
  <c r="R68" i="1"/>
  <c r="C133" i="3"/>
  <c r="I57" i="1"/>
  <c r="K52" i="1"/>
  <c r="BB52" i="1"/>
  <c r="AI65" i="1"/>
  <c r="C56" i="3"/>
  <c r="K47" i="1"/>
  <c r="BB47" i="1"/>
  <c r="U55" i="1"/>
  <c r="U54" i="1"/>
  <c r="U53" i="1"/>
  <c r="H89" i="3"/>
  <c r="I95" i="3"/>
  <c r="H95" i="3" s="1"/>
  <c r="I94" i="3"/>
  <c r="I93" i="3"/>
  <c r="W61" i="1"/>
  <c r="H72" i="1"/>
  <c r="K72" i="1" s="1"/>
  <c r="H57" i="1"/>
  <c r="AU69" i="1"/>
  <c r="B239" i="2"/>
  <c r="AR68" i="1"/>
  <c r="AU68" i="1" s="1"/>
  <c r="AU66" i="1"/>
  <c r="AH56" i="1"/>
  <c r="C57" i="3"/>
  <c r="W47" i="1"/>
  <c r="B57" i="3" s="1"/>
  <c r="C37" i="3"/>
  <c r="AS54" i="1"/>
  <c r="AU45" i="1"/>
  <c r="B37" i="3" s="1"/>
  <c r="I17" i="3"/>
  <c r="AU40" i="1"/>
  <c r="H17" i="3" s="1"/>
  <c r="E79" i="3"/>
  <c r="W28" i="1"/>
  <c r="D79" i="3" s="1"/>
  <c r="E4" i="3"/>
  <c r="W25" i="1"/>
  <c r="D4" i="3" s="1"/>
  <c r="E78" i="3"/>
  <c r="BB28" i="1"/>
  <c r="K28" i="1"/>
  <c r="E16" i="3"/>
  <c r="AI26" i="1"/>
  <c r="D16" i="3" s="1"/>
  <c r="E5" i="3"/>
  <c r="AI25" i="1"/>
  <c r="D5" i="3" s="1"/>
  <c r="D56" i="3"/>
  <c r="BD19" i="1"/>
  <c r="AP70" i="1"/>
  <c r="F67" i="3"/>
  <c r="BD6" i="1"/>
  <c r="H67" i="3"/>
  <c r="BD34" i="1"/>
  <c r="AG39" i="1"/>
  <c r="AI87" i="1"/>
  <c r="E6" i="3"/>
  <c r="AU25" i="1"/>
  <c r="D6" i="3" s="1"/>
  <c r="G81" i="3"/>
  <c r="AU14" i="1"/>
  <c r="F81" i="3" s="1"/>
  <c r="D71" i="1"/>
  <c r="G26" i="3"/>
  <c r="W13" i="1"/>
  <c r="F26" i="3" s="1"/>
  <c r="AR57" i="1"/>
  <c r="AH66" i="1"/>
  <c r="AO41" i="1"/>
  <c r="I62" i="3"/>
  <c r="H62" i="3" s="1"/>
  <c r="I61" i="3"/>
  <c r="I60" i="3"/>
  <c r="I3" i="3"/>
  <c r="K39" i="1"/>
  <c r="BB39" i="1"/>
  <c r="I4" i="3"/>
  <c r="W39" i="1"/>
  <c r="H4" i="3" s="1"/>
  <c r="AI84" i="1"/>
  <c r="E3" i="3"/>
  <c r="K25" i="1"/>
  <c r="BB25" i="1"/>
  <c r="C72" i="1"/>
  <c r="G3" i="3"/>
  <c r="K11" i="1"/>
  <c r="BB11" i="1"/>
  <c r="G117" i="3"/>
  <c r="F117" i="3" s="1"/>
  <c r="G116" i="3"/>
  <c r="G115" i="3"/>
  <c r="F37" i="3"/>
  <c r="BD3" i="1"/>
  <c r="BB34" i="1"/>
  <c r="AS83" i="1"/>
  <c r="AT83" i="1"/>
  <c r="V84" i="1"/>
  <c r="U84" i="1"/>
  <c r="AC70" i="1"/>
  <c r="AC55" i="1"/>
  <c r="C124" i="3"/>
  <c r="AI51" i="1"/>
  <c r="B124" i="3" s="1"/>
  <c r="C69" i="1"/>
  <c r="C68" i="1"/>
  <c r="C136" i="3"/>
  <c r="AS57" i="1"/>
  <c r="AU57" i="1" s="1"/>
  <c r="AU52" i="1"/>
  <c r="B136" i="3" s="1"/>
  <c r="C125" i="3"/>
  <c r="C128" i="3" s="1"/>
  <c r="B128" i="3" s="1"/>
  <c r="AU51" i="1"/>
  <c r="B125" i="3" s="1"/>
  <c r="AO63" i="1"/>
  <c r="AM63" i="1"/>
  <c r="C48" i="3"/>
  <c r="AU46" i="1"/>
  <c r="B48" i="3" s="1"/>
  <c r="H122" i="3"/>
  <c r="BD37" i="1"/>
  <c r="T71" i="1"/>
  <c r="T56" i="1"/>
  <c r="T70" i="1"/>
  <c r="W70" i="1" s="1"/>
  <c r="T55" i="1"/>
  <c r="AI69" i="1"/>
  <c r="B238" i="2"/>
  <c r="AF68" i="1"/>
  <c r="AI67" i="1"/>
  <c r="C100" i="3"/>
  <c r="I56" i="1"/>
  <c r="K49" i="1"/>
  <c r="C67" i="3"/>
  <c r="K48" i="1"/>
  <c r="BB48" i="1"/>
  <c r="I117" i="3"/>
  <c r="H117" i="3" s="1"/>
  <c r="I116" i="3"/>
  <c r="I115" i="3"/>
  <c r="K66" i="1"/>
  <c r="AS62" i="1"/>
  <c r="AT62" i="1"/>
  <c r="AS61" i="1"/>
  <c r="AT61" i="1"/>
  <c r="P69" i="1"/>
  <c r="P68" i="1"/>
  <c r="AM55" i="1"/>
  <c r="AT67" i="1"/>
  <c r="AS67" i="1"/>
  <c r="C134" i="3"/>
  <c r="W52" i="1"/>
  <c r="B134" i="3" s="1"/>
  <c r="U57" i="1"/>
  <c r="W57" i="1" s="1"/>
  <c r="AT65" i="1"/>
  <c r="AS65" i="1"/>
  <c r="C112" i="3"/>
  <c r="C90" i="3"/>
  <c r="B90" i="3" s="1"/>
  <c r="W50" i="1"/>
  <c r="B112" i="3" s="1"/>
  <c r="C101" i="3"/>
  <c r="W49" i="1"/>
  <c r="B101" i="3" s="1"/>
  <c r="U56" i="1"/>
  <c r="C68" i="3"/>
  <c r="W48" i="1"/>
  <c r="B68" i="3" s="1"/>
  <c r="C36" i="3"/>
  <c r="AG54" i="1"/>
  <c r="BB45" i="1"/>
  <c r="AI45" i="1"/>
  <c r="W69" i="1"/>
  <c r="I28" i="3"/>
  <c r="AU41" i="1"/>
  <c r="H28" i="3" s="1"/>
  <c r="F72" i="1"/>
  <c r="J86" i="1"/>
  <c r="I86" i="1"/>
  <c r="BD36" i="1"/>
  <c r="H45" i="3"/>
  <c r="BD32" i="1"/>
  <c r="E25" i="3"/>
  <c r="BB27" i="1"/>
  <c r="K27" i="1"/>
  <c r="D133" i="3"/>
  <c r="BD24" i="1"/>
  <c r="D111" i="3"/>
  <c r="BD22" i="1"/>
  <c r="D45" i="3"/>
  <c r="BD18" i="1"/>
  <c r="G25" i="3"/>
  <c r="BB13" i="1"/>
  <c r="K13" i="1"/>
  <c r="G5" i="3"/>
  <c r="AI11" i="1"/>
  <c r="F5" i="3" s="1"/>
  <c r="F56" i="3"/>
  <c r="BD5" i="1"/>
  <c r="G4" i="3"/>
  <c r="W11" i="1"/>
  <c r="F4" i="3" s="1"/>
  <c r="I73" i="3"/>
  <c r="H73" i="3" s="1"/>
  <c r="I72" i="3"/>
  <c r="I16" i="3"/>
  <c r="AI40" i="1"/>
  <c r="H16" i="3" s="1"/>
  <c r="E28" i="3"/>
  <c r="AU27" i="1"/>
  <c r="D28" i="3" s="1"/>
  <c r="E17" i="3"/>
  <c r="AU26" i="1"/>
  <c r="D17" i="3" s="1"/>
  <c r="G17" i="3"/>
  <c r="AU12" i="1"/>
  <c r="F17" i="3" s="1"/>
  <c r="F134" i="3"/>
  <c r="W15" i="1"/>
  <c r="T57" i="1"/>
  <c r="BB50" i="1"/>
  <c r="I14" i="3"/>
  <c r="K40" i="1"/>
  <c r="BB40" i="1"/>
  <c r="I15" i="3"/>
  <c r="W40" i="1"/>
  <c r="H15" i="3" s="1"/>
  <c r="W87" i="1"/>
  <c r="E80" i="3"/>
  <c r="AI28" i="1"/>
  <c r="D80" i="3" s="1"/>
  <c r="W85" i="1"/>
  <c r="AI83" i="1"/>
  <c r="D89" i="3"/>
  <c r="E95" i="3"/>
  <c r="D95" i="3" s="1"/>
  <c r="E94" i="3"/>
  <c r="E93" i="3"/>
  <c r="C71" i="1"/>
  <c r="J71" i="1" s="1"/>
  <c r="G14" i="3"/>
  <c r="K12" i="1"/>
  <c r="BB12" i="1"/>
  <c r="G15" i="3"/>
  <c r="W12" i="1"/>
  <c r="F15" i="3" s="1"/>
  <c r="AC72" i="1"/>
  <c r="AC57" i="1"/>
  <c r="AT55" i="1"/>
  <c r="AT54" i="1"/>
  <c r="AT53" i="1"/>
  <c r="J83" i="1"/>
  <c r="I83" i="1"/>
  <c r="AH83" i="1"/>
  <c r="AG83" i="1"/>
  <c r="B237" i="2"/>
  <c r="AC68" i="1"/>
  <c r="J67" i="1"/>
  <c r="I67" i="1"/>
  <c r="I79" i="3"/>
  <c r="W42" i="1"/>
  <c r="H79" i="3" s="1"/>
  <c r="AN69" i="1"/>
  <c r="AN68" i="1"/>
  <c r="Q72" i="1"/>
  <c r="W72" i="1" s="1"/>
  <c r="Q57" i="1"/>
  <c r="AF70" i="1"/>
  <c r="AF55" i="1"/>
  <c r="C114" i="3"/>
  <c r="C92" i="3"/>
  <c r="B92" i="3" s="1"/>
  <c r="AU50" i="1"/>
  <c r="B114" i="3" s="1"/>
  <c r="J54" i="1"/>
  <c r="J53" i="1"/>
  <c r="J55" i="1"/>
  <c r="I78" i="3"/>
  <c r="BB42" i="1"/>
  <c r="K42" i="1"/>
  <c r="I103" i="3"/>
  <c r="AS42" i="1"/>
  <c r="AU35" i="1"/>
  <c r="H103" i="3" s="1"/>
  <c r="J63" i="1"/>
  <c r="I63" i="1"/>
  <c r="J62" i="1"/>
  <c r="I62" i="1"/>
  <c r="F69" i="1"/>
  <c r="F68" i="1"/>
  <c r="J61" i="1"/>
  <c r="I61" i="1"/>
  <c r="V55" i="1"/>
  <c r="V54" i="1"/>
  <c r="V53" i="1"/>
  <c r="AE69" i="1"/>
  <c r="AE68" i="1"/>
  <c r="AO72" i="1"/>
  <c r="AU72" i="1" s="1"/>
  <c r="AO57" i="1"/>
  <c r="AU67" i="1"/>
  <c r="AU65" i="1"/>
  <c r="AH55" i="1"/>
  <c r="AH54" i="1"/>
  <c r="AH53" i="1"/>
  <c r="AZ42" i="1"/>
  <c r="BF57" i="1"/>
  <c r="J87" i="1"/>
  <c r="I87" i="1"/>
  <c r="G79" i="3"/>
  <c r="W14" i="1"/>
  <c r="F79" i="3" s="1"/>
  <c r="H116" i="3"/>
  <c r="H115" i="3"/>
  <c r="D122" i="3"/>
  <c r="BD23" i="1"/>
  <c r="D100" i="3"/>
  <c r="BD21" i="1"/>
  <c r="G78" i="3"/>
  <c r="BB14" i="1"/>
  <c r="K14" i="1"/>
  <c r="F133" i="3"/>
  <c r="BD10" i="1"/>
  <c r="K15" i="1"/>
  <c r="F111" i="3"/>
  <c r="BD8" i="1"/>
  <c r="F45" i="3"/>
  <c r="BD4" i="1"/>
  <c r="O71" i="1"/>
  <c r="I40" i="3"/>
  <c r="H40" i="3" s="1"/>
  <c r="I39" i="3"/>
  <c r="I38" i="3"/>
  <c r="E81" i="3"/>
  <c r="AU28" i="1"/>
  <c r="D81" i="3" s="1"/>
  <c r="W83" i="1"/>
  <c r="G28" i="3"/>
  <c r="AU13" i="1"/>
  <c r="F28" i="3" s="1"/>
  <c r="G6" i="3"/>
  <c r="AU11" i="1"/>
  <c r="F6" i="3" s="1"/>
  <c r="BB51" i="1"/>
  <c r="B111" i="3"/>
  <c r="I25" i="3"/>
  <c r="K41" i="1"/>
  <c r="I26" i="3"/>
  <c r="W41" i="1"/>
  <c r="H26" i="3" s="1"/>
  <c r="E14" i="3"/>
  <c r="K26" i="1"/>
  <c r="BB26" i="1"/>
  <c r="E117" i="3"/>
  <c r="D117" i="3" s="1"/>
  <c r="E116" i="3"/>
  <c r="E115" i="3"/>
  <c r="G80" i="3"/>
  <c r="AI14" i="1"/>
  <c r="F80" i="3" s="1"/>
  <c r="C70" i="1"/>
  <c r="I70" i="1" s="1"/>
  <c r="C126" i="3" l="1"/>
  <c r="C116" i="3"/>
  <c r="AG55" i="1"/>
  <c r="C117" i="3"/>
  <c r="B117" i="3" s="1"/>
  <c r="AM68" i="1"/>
  <c r="C127" i="3"/>
  <c r="AG70" i="1"/>
  <c r="C28" i="3"/>
  <c r="AU55" i="1"/>
  <c r="B28" i="3" s="1"/>
  <c r="H25" i="3"/>
  <c r="J69" i="1"/>
  <c r="I69" i="1"/>
  <c r="H50" i="3"/>
  <c r="H49" i="3"/>
  <c r="B36" i="3"/>
  <c r="BD45" i="1"/>
  <c r="B100" i="3"/>
  <c r="G9" i="3"/>
  <c r="F9" i="3" s="1"/>
  <c r="G8" i="3"/>
  <c r="G7" i="3"/>
  <c r="BD15" i="1"/>
  <c r="I20" i="3"/>
  <c r="H20" i="3" s="1"/>
  <c r="I19" i="3"/>
  <c r="I18" i="3"/>
  <c r="G31" i="3"/>
  <c r="F31" i="3" s="1"/>
  <c r="G30" i="3"/>
  <c r="G29" i="3"/>
  <c r="C27" i="3"/>
  <c r="AI55" i="1"/>
  <c r="B27" i="3" s="1"/>
  <c r="AO70" i="1"/>
  <c r="AO55" i="1"/>
  <c r="B67" i="3"/>
  <c r="H72" i="3"/>
  <c r="H71" i="3"/>
  <c r="E84" i="3"/>
  <c r="D84" i="3" s="1"/>
  <c r="E83" i="3"/>
  <c r="E82" i="3"/>
  <c r="C17" i="3"/>
  <c r="AU54" i="1"/>
  <c r="B17" i="3" s="1"/>
  <c r="V68" i="1"/>
  <c r="U68" i="1"/>
  <c r="BD50" i="1"/>
  <c r="F50" i="3"/>
  <c r="F49" i="3"/>
  <c r="G84" i="3"/>
  <c r="F84" i="3" s="1"/>
  <c r="G83" i="3"/>
  <c r="G82" i="3"/>
  <c r="D127" i="3"/>
  <c r="D126" i="3"/>
  <c r="J70" i="1"/>
  <c r="I81" i="3"/>
  <c r="AU42" i="1"/>
  <c r="H81" i="3" s="1"/>
  <c r="AI70" i="1"/>
  <c r="G20" i="3"/>
  <c r="F20" i="3" s="1"/>
  <c r="G19" i="3"/>
  <c r="G18" i="3"/>
  <c r="E31" i="3"/>
  <c r="D31" i="3" s="1"/>
  <c r="E30" i="3"/>
  <c r="E29" i="3"/>
  <c r="W71" i="1"/>
  <c r="F38" i="3"/>
  <c r="F39" i="3"/>
  <c r="D61" i="3"/>
  <c r="D60" i="3"/>
  <c r="AM70" i="1"/>
  <c r="C4" i="3"/>
  <c r="W53" i="1"/>
  <c r="B4" i="3" s="1"/>
  <c r="B56" i="3"/>
  <c r="BD47" i="1"/>
  <c r="B133" i="3"/>
  <c r="BD52" i="1"/>
  <c r="V69" i="1"/>
  <c r="U69" i="1"/>
  <c r="H138" i="3"/>
  <c r="H137" i="3"/>
  <c r="C93" i="3"/>
  <c r="B127" i="3"/>
  <c r="B126" i="3"/>
  <c r="D39" i="3"/>
  <c r="D38" i="3"/>
  <c r="AU64" i="1"/>
  <c r="C3" i="3"/>
  <c r="K53" i="1"/>
  <c r="BB53" i="1"/>
  <c r="C25" i="3"/>
  <c r="BB55" i="1"/>
  <c r="K55" i="1"/>
  <c r="AH63" i="1"/>
  <c r="AG63" i="1"/>
  <c r="AT69" i="1"/>
  <c r="AS69" i="1"/>
  <c r="V72" i="1"/>
  <c r="U72" i="1"/>
  <c r="V71" i="1"/>
  <c r="U71" i="1"/>
  <c r="AD68" i="1"/>
  <c r="J68" i="1"/>
  <c r="I68" i="1"/>
  <c r="D94" i="3"/>
  <c r="D93" i="3"/>
  <c r="F25" i="3"/>
  <c r="BD13" i="1"/>
  <c r="D50" i="3"/>
  <c r="D49" i="3"/>
  <c r="D138" i="3"/>
  <c r="D137" i="3"/>
  <c r="C5" i="3"/>
  <c r="AI53" i="1"/>
  <c r="B5" i="3" s="1"/>
  <c r="F3" i="3"/>
  <c r="BD11" i="1"/>
  <c r="D3" i="3"/>
  <c r="BD25" i="1"/>
  <c r="C115" i="3"/>
  <c r="I5" i="3"/>
  <c r="I7" i="3" s="1"/>
  <c r="AI39" i="1"/>
  <c r="H5" i="3" s="1"/>
  <c r="F72" i="3"/>
  <c r="F71" i="3"/>
  <c r="D78" i="3"/>
  <c r="BD28" i="1"/>
  <c r="I71" i="1"/>
  <c r="C15" i="3"/>
  <c r="W54" i="1"/>
  <c r="B15" i="3" s="1"/>
  <c r="C62" i="3"/>
  <c r="B62" i="3" s="1"/>
  <c r="C61" i="3"/>
  <c r="C60" i="3"/>
  <c r="BB57" i="1"/>
  <c r="K57" i="1"/>
  <c r="BD57" i="1" s="1"/>
  <c r="V70" i="1"/>
  <c r="U70" i="1"/>
  <c r="AU70" i="1"/>
  <c r="F94" i="3"/>
  <c r="F93" i="3"/>
  <c r="C94" i="3"/>
  <c r="I27" i="3"/>
  <c r="I30" i="3" s="1"/>
  <c r="AI41" i="1"/>
  <c r="H27" i="3" s="1"/>
  <c r="F127" i="3"/>
  <c r="F126" i="3"/>
  <c r="AS63" i="1"/>
  <c r="AT63" i="1"/>
  <c r="C103" i="3"/>
  <c r="AS56" i="1"/>
  <c r="AU49" i="1"/>
  <c r="B103" i="3" s="1"/>
  <c r="H102" i="3"/>
  <c r="BD35" i="1"/>
  <c r="C14" i="3"/>
  <c r="K54" i="1"/>
  <c r="BB54" i="1"/>
  <c r="C51" i="3"/>
  <c r="B51" i="3" s="1"/>
  <c r="C50" i="3"/>
  <c r="C49" i="3"/>
  <c r="C102" i="3"/>
  <c r="AG56" i="1"/>
  <c r="AI49" i="1"/>
  <c r="B102" i="3" s="1"/>
  <c r="AO71" i="1"/>
  <c r="AO56" i="1"/>
  <c r="AG69" i="1"/>
  <c r="AH69" i="1"/>
  <c r="D14" i="3"/>
  <c r="BD26" i="1"/>
  <c r="F78" i="3"/>
  <c r="BD14" i="1"/>
  <c r="D25" i="3"/>
  <c r="BD27" i="1"/>
  <c r="AI68" i="1"/>
  <c r="H127" i="3"/>
  <c r="H126" i="3"/>
  <c r="E9" i="3"/>
  <c r="D9" i="3" s="1"/>
  <c r="E8" i="3"/>
  <c r="E7" i="3"/>
  <c r="AS70" i="1"/>
  <c r="AT70" i="1"/>
  <c r="C6" i="3"/>
  <c r="AU53" i="1"/>
  <c r="B6" i="3" s="1"/>
  <c r="C26" i="3"/>
  <c r="W55" i="1"/>
  <c r="B26" i="3" s="1"/>
  <c r="C139" i="3"/>
  <c r="B139" i="3" s="1"/>
  <c r="C138" i="3"/>
  <c r="C137" i="3"/>
  <c r="H61" i="3"/>
  <c r="H60" i="3"/>
  <c r="C95" i="3"/>
  <c r="B95" i="3" s="1"/>
  <c r="D72" i="3"/>
  <c r="D71" i="3"/>
  <c r="H39" i="3"/>
  <c r="H38" i="3"/>
  <c r="C70" i="3"/>
  <c r="AU48" i="1"/>
  <c r="B70" i="3" s="1"/>
  <c r="AR71" i="1"/>
  <c r="AU71" i="1" s="1"/>
  <c r="AR56" i="1"/>
  <c r="AP71" i="1"/>
  <c r="I80" i="3"/>
  <c r="AI42" i="1"/>
  <c r="H80" i="3" s="1"/>
  <c r="AG64" i="1"/>
  <c r="AH64" i="1"/>
  <c r="B116" i="3"/>
  <c r="B115" i="3"/>
  <c r="F138" i="3"/>
  <c r="F137" i="3"/>
  <c r="E20" i="3"/>
  <c r="D20" i="3" s="1"/>
  <c r="E19" i="3"/>
  <c r="E18" i="3"/>
  <c r="F116" i="3"/>
  <c r="F115" i="3"/>
  <c r="D105" i="3"/>
  <c r="D104" i="3"/>
  <c r="H78" i="3"/>
  <c r="H14" i="3"/>
  <c r="BD40" i="1"/>
  <c r="F61" i="3"/>
  <c r="F60" i="3"/>
  <c r="J72" i="1"/>
  <c r="I72" i="1"/>
  <c r="C16" i="3"/>
  <c r="AI54" i="1"/>
  <c r="B16" i="3" s="1"/>
  <c r="C79" i="3"/>
  <c r="W56" i="1"/>
  <c r="B79" i="3" s="1"/>
  <c r="F14" i="3"/>
  <c r="BD12" i="1"/>
  <c r="D116" i="3"/>
  <c r="D115" i="3"/>
  <c r="C40" i="3"/>
  <c r="B40" i="3" s="1"/>
  <c r="C39" i="3"/>
  <c r="C38" i="3"/>
  <c r="C78" i="3"/>
  <c r="K56" i="1"/>
  <c r="H3" i="3"/>
  <c r="H94" i="3"/>
  <c r="H93" i="3"/>
  <c r="AI72" i="1"/>
  <c r="B94" i="3"/>
  <c r="B93" i="3"/>
  <c r="BD51" i="1"/>
  <c r="F105" i="3"/>
  <c r="F104" i="3"/>
  <c r="AU63" i="1"/>
  <c r="AT64" i="1"/>
  <c r="AS64" i="1"/>
  <c r="I106" i="3"/>
  <c r="H106" i="3" s="1"/>
  <c r="I105" i="3"/>
  <c r="I104" i="3"/>
  <c r="B45" i="3"/>
  <c r="BD46" i="1"/>
  <c r="C69" i="3"/>
  <c r="AI48" i="1"/>
  <c r="B69" i="3" s="1"/>
  <c r="AF71" i="1"/>
  <c r="AI71" i="1" s="1"/>
  <c r="AF56" i="1"/>
  <c r="AD71" i="1"/>
  <c r="AZ56" i="1"/>
  <c r="AP68" i="1"/>
  <c r="I9" i="3" l="1"/>
  <c r="H9" i="3" s="1"/>
  <c r="C73" i="3"/>
  <c r="B73" i="3" s="1"/>
  <c r="I83" i="3"/>
  <c r="C106" i="3"/>
  <c r="B106" i="3" s="1"/>
  <c r="I29" i="3"/>
  <c r="AT68" i="1"/>
  <c r="AS68" i="1"/>
  <c r="H18" i="3"/>
  <c r="H19" i="3"/>
  <c r="BD42" i="1"/>
  <c r="AH71" i="1"/>
  <c r="AG71" i="1"/>
  <c r="BD39" i="1"/>
  <c r="C20" i="3"/>
  <c r="B20" i="3" s="1"/>
  <c r="C19" i="3"/>
  <c r="C18" i="3"/>
  <c r="C81" i="3"/>
  <c r="AU56" i="1"/>
  <c r="B81" i="3" s="1"/>
  <c r="F8" i="3"/>
  <c r="F7" i="3"/>
  <c r="F30" i="3"/>
  <c r="F29" i="3"/>
  <c r="C31" i="3"/>
  <c r="B31" i="3" s="1"/>
  <c r="C30" i="3"/>
  <c r="C29" i="3"/>
  <c r="I8" i="3"/>
  <c r="C71" i="3"/>
  <c r="I84" i="3"/>
  <c r="H84" i="3" s="1"/>
  <c r="I31" i="3"/>
  <c r="H31" i="3" s="1"/>
  <c r="BD49" i="1"/>
  <c r="BD41" i="1"/>
  <c r="F83" i="3"/>
  <c r="F82" i="3"/>
  <c r="C80" i="3"/>
  <c r="AI56" i="1"/>
  <c r="B80" i="3" s="1"/>
  <c r="AG68" i="1"/>
  <c r="AH68" i="1"/>
  <c r="B61" i="3"/>
  <c r="B60" i="3"/>
  <c r="C104" i="3"/>
  <c r="C72" i="3"/>
  <c r="BD48" i="1"/>
  <c r="B105" i="3"/>
  <c r="B104" i="3"/>
  <c r="H30" i="3"/>
  <c r="H29" i="3"/>
  <c r="B49" i="3"/>
  <c r="B50" i="3"/>
  <c r="H8" i="3"/>
  <c r="H7" i="3"/>
  <c r="H105" i="3"/>
  <c r="H104" i="3"/>
  <c r="D8" i="3"/>
  <c r="D7" i="3"/>
  <c r="B25" i="3"/>
  <c r="BD55" i="1"/>
  <c r="B3" i="3"/>
  <c r="BD53" i="1"/>
  <c r="C105" i="3"/>
  <c r="I82" i="3"/>
  <c r="B72" i="3"/>
  <c r="B71" i="3"/>
  <c r="B78" i="3"/>
  <c r="BD56" i="1"/>
  <c r="BB56" i="1"/>
  <c r="F19" i="3"/>
  <c r="F18" i="3"/>
  <c r="H83" i="3"/>
  <c r="H82" i="3"/>
  <c r="AS71" i="1"/>
  <c r="AT71" i="1"/>
  <c r="D30" i="3"/>
  <c r="D29" i="3"/>
  <c r="D18" i="3"/>
  <c r="D19" i="3"/>
  <c r="B14" i="3"/>
  <c r="BD54" i="1"/>
  <c r="D83" i="3"/>
  <c r="D82" i="3"/>
  <c r="C9" i="3"/>
  <c r="B9" i="3" s="1"/>
  <c r="C8" i="3"/>
  <c r="C7" i="3"/>
  <c r="B138" i="3"/>
  <c r="B137" i="3"/>
  <c r="B39" i="3"/>
  <c r="B38" i="3"/>
  <c r="C83" i="3" l="1"/>
  <c r="C84" i="3"/>
  <c r="B84" i="3" s="1"/>
  <c r="C82" i="3"/>
  <c r="B8" i="3"/>
  <c r="B7" i="3"/>
  <c r="B19" i="3"/>
  <c r="B18" i="3"/>
  <c r="B83" i="3"/>
  <c r="B82" i="3"/>
  <c r="B30" i="3"/>
  <c r="B29" i="3"/>
</calcChain>
</file>

<file path=xl/comments1.xml><?xml version="1.0" encoding="utf-8"?>
<comments xmlns="http://schemas.openxmlformats.org/spreadsheetml/2006/main">
  <authors>
    <author/>
  </authors>
  <commentList>
    <comment ref="AZ3" authorId="0" shapeId="0">
      <text>
        <r>
          <rPr>
            <sz val="11"/>
            <color rgb="FF000000"/>
            <rFont val="Calibri"/>
          </rPr>
          <t>last 2 years</t>
        </r>
      </text>
    </comment>
    <comment ref="BB3" authorId="0" shapeId="0">
      <text>
        <r>
          <rPr>
            <sz val="11"/>
            <color rgb="FF000000"/>
            <rFont val="Calibri"/>
          </rPr>
          <t>only 1 year of chg data</t>
        </r>
      </text>
    </comment>
    <comment ref="AE4" authorId="0" shapeId="0">
      <text>
        <r>
          <rPr>
            <sz val="11"/>
            <color rgb="FF000000"/>
            <rFont val="Calibri"/>
          </rPr>
          <t>4 S'toon, 2 Warman</t>
        </r>
      </text>
    </comment>
    <comment ref="AN4" authorId="0" shapeId="0">
      <text>
        <r>
          <rPr>
            <sz val="11"/>
            <color rgb="FF000000"/>
            <rFont val="Calibri"/>
          </rPr>
          <t>4 S'toon, 2 Warman</t>
        </r>
      </text>
    </comment>
    <comment ref="AQ4" authorId="0" shapeId="0">
      <text>
        <r>
          <rPr>
            <sz val="11"/>
            <color rgb="FF000000"/>
            <rFont val="Calibri"/>
          </rPr>
          <t>4 S'toon, 1 Warman</t>
        </r>
      </text>
    </comment>
    <comment ref="AE5" authorId="0" shapeId="0">
      <text>
        <r>
          <rPr>
            <sz val="11"/>
            <color rgb="FF000000"/>
            <rFont val="Calibri"/>
          </rPr>
          <t>4 S'toon, 2 Warman</t>
        </r>
      </text>
    </comment>
    <comment ref="AN5" authorId="0" shapeId="0">
      <text>
        <r>
          <rPr>
            <sz val="11"/>
            <color rgb="FF000000"/>
            <rFont val="Calibri"/>
          </rPr>
          <t>4 S'toon, 2 Warman</t>
        </r>
      </text>
    </comment>
    <comment ref="AQ5" authorId="0" shapeId="0">
      <text>
        <r>
          <rPr>
            <sz val="11"/>
            <color rgb="FF000000"/>
            <rFont val="Calibri"/>
          </rPr>
          <t>4 S'toon, 3 Warman</t>
        </r>
      </text>
    </comment>
    <comment ref="AZ17" authorId="0" shapeId="0">
      <text>
        <r>
          <rPr>
            <sz val="11"/>
            <color rgb="FF000000"/>
            <rFont val="Calibri"/>
          </rPr>
          <t>last 3 years</t>
        </r>
      </text>
    </comment>
    <comment ref="BB17" authorId="0" shapeId="0">
      <text>
        <r>
          <rPr>
            <sz val="11"/>
            <color rgb="FF000000"/>
            <rFont val="Calibri"/>
          </rPr>
          <t>only 2 years of chg data</t>
        </r>
      </text>
    </comment>
    <comment ref="AY31" authorId="0" shapeId="0">
      <text>
        <r>
          <rPr>
            <sz val="11"/>
            <color rgb="FF000000"/>
            <rFont val="Calibri"/>
          </rPr>
          <t>last 3 years</t>
        </r>
      </text>
    </comment>
    <comment ref="BB31" authorId="0" shapeId="0">
      <text>
        <r>
          <rPr>
            <sz val="11"/>
            <color rgb="FF000000"/>
            <rFont val="Calibri"/>
          </rPr>
          <t>only 2 years of chg data</t>
        </r>
      </text>
    </comment>
    <comment ref="AY45" authorId="0" shapeId="0">
      <text>
        <r>
          <rPr>
            <sz val="11"/>
            <color rgb="FF000000"/>
            <rFont val="Calibri"/>
          </rPr>
          <t>last 3 years</t>
        </r>
      </text>
    </comment>
    <comment ref="BB45" authorId="0" shapeId="0">
      <text>
        <r>
          <rPr>
            <sz val="11"/>
            <color rgb="FF000000"/>
            <rFont val="Calibri"/>
          </rPr>
          <t xml:space="preserve">only 2 years of chg data
</t>
        </r>
      </text>
    </comment>
    <comment ref="E59" authorId="0" shapeId="0">
      <text>
        <r>
          <rPr>
            <sz val="11"/>
            <color rgb="FF000000"/>
            <rFont val="Calibri"/>
          </rPr>
          <t>times as many players Reg/BP had (e.g. in U8/9 Reg/BP had 3.4 times as many players as SRA)</t>
        </r>
      </text>
    </comment>
  </commentList>
</comments>
</file>

<file path=xl/sharedStrings.xml><?xml version="1.0" encoding="utf-8"?>
<sst xmlns="http://schemas.openxmlformats.org/spreadsheetml/2006/main" count="1242" uniqueCount="237">
  <si>
    <t>Overall</t>
  </si>
  <si>
    <t>Reg/BP</t>
  </si>
  <si>
    <t>Regina</t>
  </si>
  <si>
    <t>S'toon</t>
  </si>
  <si>
    <t>BP</t>
  </si>
  <si>
    <t>%</t>
  </si>
  <si>
    <t>#</t>
  </si>
  <si>
    <t>2014-15 growth</t>
  </si>
  <si>
    <t>2013-14</t>
  </si>
  <si>
    <t>2014-15</t>
  </si>
  <si>
    <t>chg # players</t>
  </si>
  <si>
    <t>chg # teams</t>
  </si>
  <si>
    <t>% chg # players</t>
  </si>
  <si>
    <t>Notes</t>
  </si>
  <si>
    <t>2015-16 growth</t>
  </si>
  <si>
    <t>2015-16</t>
  </si>
  <si>
    <t>intro of LTP in Reg/BP</t>
  </si>
  <si>
    <t>2016-17 growth</t>
  </si>
  <si>
    <t>2016-17</t>
  </si>
  <si>
    <t>intro of LTP, Warman in S'toon</t>
  </si>
  <si>
    <t>2017-18 growth</t>
  </si>
  <si>
    <t>2017-18</t>
  </si>
  <si>
    <t>summary of last 5 years</t>
  </si>
  <si>
    <t>avg # players</t>
  </si>
  <si>
    <t>range # players</t>
  </si>
  <si>
    <t>avg chg # players</t>
  </si>
  <si>
    <t>med chg # players</t>
  </si>
  <si>
    <t>avg % chg # players</t>
  </si>
  <si>
    <t>med % chg # players</t>
  </si>
  <si>
    <t>avg # teams</t>
  </si>
  <si>
    <t>freq 1 A team</t>
  </si>
  <si>
    <t>freq 2 A teams</t>
  </si>
  <si>
    <t>freq AA team</t>
  </si>
  <si>
    <t>freq 0 B teams</t>
  </si>
  <si>
    <t>freq 1 B team</t>
  </si>
  <si>
    <t>avg growth</t>
  </si>
  <si>
    <t>freq 2 B teams</t>
  </si>
  <si>
    <t>freq 3 B teams</t>
  </si>
  <si>
    <t>freq 4 B teams</t>
  </si>
  <si>
    <t>freq 5 B teams</t>
  </si>
  <si>
    <t>freq 6 B teams</t>
  </si>
  <si>
    <t>freq 7 B teams</t>
  </si>
  <si>
    <t>freq 8 B teams</t>
  </si>
  <si>
    <t>freq 9 B teams</t>
  </si>
  <si>
    <t>freq 10 B teams</t>
  </si>
  <si>
    <t>freq 11 B teams</t>
  </si>
  <si>
    <t>med growth</t>
  </si>
  <si>
    <t># players</t>
  </si>
  <si>
    <t>5 year growth</t>
  </si>
  <si>
    <t># teams</t>
  </si>
  <si>
    <t>div structure</t>
  </si>
  <si>
    <t>LTP-U10</t>
  </si>
  <si>
    <t>LTP</t>
  </si>
  <si>
    <t>n/a</t>
  </si>
  <si>
    <t>intro of LTP in Reg/BP; S'toon switched from U9 to U8</t>
  </si>
  <si>
    <t>S'toon/Warm</t>
  </si>
  <si>
    <t>huge</t>
  </si>
  <si>
    <t>introduction of LTP in 2016-17 (S'toon, not Warman)</t>
  </si>
  <si>
    <t>34-36</t>
  </si>
  <si>
    <t>LTP-U12</t>
  </si>
  <si>
    <t>U9</t>
  </si>
  <si>
    <t>U8/9</t>
  </si>
  <si>
    <t>switched from U9 to U8 in 2015-16</t>
  </si>
  <si>
    <t>U8</t>
  </si>
  <si>
    <t>introduction of Warman teams in 2016-17</t>
  </si>
  <si>
    <t>40-66</t>
  </si>
  <si>
    <t>U10</t>
  </si>
  <si>
    <t>38-80</t>
  </si>
  <si>
    <t>U12</t>
  </si>
  <si>
    <t>dbl-carded A</t>
  </si>
  <si>
    <t>49-76</t>
  </si>
  <si>
    <t>1 (dbl-crd)</t>
  </si>
  <si>
    <t>U14</t>
  </si>
  <si>
    <t>4 B, 1 AA</t>
  </si>
  <si>
    <t>3 B, 1 AA</t>
  </si>
  <si>
    <t>50-59</t>
  </si>
  <si>
    <t>U16</t>
  </si>
  <si>
    <t>2 B, 1 A</t>
  </si>
  <si>
    <t>3 B (dbl-crd A), 1 AA</t>
  </si>
  <si>
    <t>2 B, 1 A, 1 AA</t>
  </si>
  <si>
    <t>39-60</t>
  </si>
  <si>
    <t>2/3 year growth</t>
  </si>
  <si>
    <t>3 (1 dbl-crd)</t>
  </si>
  <si>
    <t>U19</t>
  </si>
  <si>
    <t>2 B, 1 AA</t>
  </si>
  <si>
    <t xml:space="preserve">2 B, 1 A </t>
  </si>
  <si>
    <t>40-48</t>
  </si>
  <si>
    <t>18+</t>
  </si>
  <si>
    <t>Reg/BP (U8/9)</t>
  </si>
  <si>
    <t>Regina (U9)</t>
  </si>
  <si>
    <t>S'toon (U8/9)</t>
  </si>
  <si>
    <t>BP (U8)</t>
  </si>
  <si>
    <t>2 C, 2 B, 2 A</t>
  </si>
  <si>
    <t>2 C, 2 B, 3 A</t>
  </si>
  <si>
    <t>intro of LTP in Reg/BP; S'toon switched to U8</t>
  </si>
  <si>
    <t>3 C, 1 B, 3 A</t>
  </si>
  <si>
    <t>96-113</t>
  </si>
  <si>
    <t>Total</t>
  </si>
  <si>
    <t>entirely due to growth in U9 and U10</t>
  </si>
  <si>
    <t>minimal growth overall; big losses in U12, U16</t>
  </si>
  <si>
    <t>mainly due to intro of LTP</t>
  </si>
  <si>
    <t>mainly due to growth in U10</t>
  </si>
  <si>
    <t>391-487</t>
  </si>
  <si>
    <t>U9-U10</t>
  </si>
  <si>
    <t>% of total</t>
  </si>
  <si>
    <t>U8/9-U10</t>
  </si>
  <si>
    <t>LTP/U8-U10</t>
  </si>
  <si>
    <t>intro of Warman in S'toon</t>
  </si>
  <si>
    <t>LTP/U8/9-U10</t>
  </si>
  <si>
    <t>78-177</t>
  </si>
  <si>
    <t>U9-U12</t>
  </si>
  <si>
    <t>U8/9-U12</t>
  </si>
  <si>
    <t>LTP/U8-U12</t>
  </si>
  <si>
    <t>LTP/U8/9-U12</t>
  </si>
  <si>
    <t>139-229</t>
  </si>
  <si>
    <t>U14-U19</t>
  </si>
  <si>
    <t>Regina introduced U12A</t>
  </si>
  <si>
    <t>144-156</t>
  </si>
  <si>
    <t>BP introduced U12A</t>
  </si>
  <si>
    <t>introduction of LTP in 2015-16</t>
  </si>
  <si>
    <t>29-43</t>
  </si>
  <si>
    <t>55-85</t>
  </si>
  <si>
    <t>U16 &amp; U19</t>
  </si>
  <si>
    <t>63-88</t>
  </si>
  <si>
    <t>6 B</t>
  </si>
  <si>
    <r>
      <t xml:space="preserve">6 B, </t>
    </r>
    <r>
      <rPr>
        <b/>
        <sz val="11"/>
        <color rgb="FFFF0000"/>
        <rFont val="Calibri"/>
      </rPr>
      <t>1 A</t>
    </r>
  </si>
  <si>
    <t>introduction of U12A in 2014-15</t>
  </si>
  <si>
    <r>
      <t xml:space="preserve">6 B, </t>
    </r>
    <r>
      <rPr>
        <b/>
        <sz val="11"/>
        <color rgb="FFFF0000"/>
        <rFont val="Calibri"/>
      </rPr>
      <t>1 A</t>
    </r>
  </si>
  <si>
    <t>5 B, 1 A</t>
  </si>
  <si>
    <t>6 B, 1 A</t>
  </si>
  <si>
    <t>79-94</t>
  </si>
  <si>
    <t>4 B, 1 A</t>
  </si>
  <si>
    <t>62-74</t>
  </si>
  <si>
    <t>3 B, 1 A, 1 AA</t>
  </si>
  <si>
    <t>5 B, 1 A, 1 AA</t>
  </si>
  <si>
    <t>55-92</t>
  </si>
  <si>
    <t>4 B, 1 A, 1 AA</t>
  </si>
  <si>
    <t>60-95</t>
  </si>
  <si>
    <t>4C, 4 A</t>
  </si>
  <si>
    <t>7 C, 2 B, 3 A</t>
  </si>
  <si>
    <t>6 C, 3 B, 2 A</t>
  </si>
  <si>
    <t>7 C, 1 B, 2 A</t>
  </si>
  <si>
    <t>141-181</t>
  </si>
  <si>
    <t>mainly due to growth in 18+</t>
  </si>
  <si>
    <t xml:space="preserve">mainly due to intro of LTP </t>
  </si>
  <si>
    <t>offsetting gains and losses</t>
  </si>
  <si>
    <t>575-676</t>
  </si>
  <si>
    <t>LTP/U9-U10</t>
  </si>
  <si>
    <t>139-199</t>
  </si>
  <si>
    <t>LTP/U9-U12</t>
  </si>
  <si>
    <t>227-280</t>
  </si>
  <si>
    <t>198-223</t>
  </si>
  <si>
    <t>29-35</t>
  </si>
  <si>
    <t>39-49</t>
  </si>
  <si>
    <t>25-55</t>
  </si>
  <si>
    <t>2 B</t>
  </si>
  <si>
    <t>1 B</t>
  </si>
  <si>
    <t>loss of 1 team coincides with start of U12A in Regina</t>
  </si>
  <si>
    <t>U12 starts growing in 2015-16, no subsequent growth in U14</t>
  </si>
  <si>
    <r>
      <t xml:space="preserve">2 B, </t>
    </r>
    <r>
      <rPr>
        <b/>
        <sz val="11"/>
        <color rgb="FFFF0000"/>
        <rFont val="Calibri"/>
      </rPr>
      <t>1 A</t>
    </r>
  </si>
  <si>
    <t>introduction of U12A in 2016-17</t>
  </si>
  <si>
    <r>
      <t xml:space="preserve">2 B, </t>
    </r>
    <r>
      <rPr>
        <b/>
        <sz val="11"/>
        <color rgb="FFFF0000"/>
        <rFont val="Calibri"/>
      </rPr>
      <t>1 A</t>
    </r>
  </si>
  <si>
    <t>3 B, 1 A</t>
  </si>
  <si>
    <t>14-50</t>
  </si>
  <si>
    <t>1 B, 1 AA</t>
  </si>
  <si>
    <t>has not had &gt;1 U14B team since 2013-14</t>
  </si>
  <si>
    <t>4 straight years of 1 B, 1 AA (no growth)</t>
  </si>
  <si>
    <t>26-41</t>
  </si>
  <si>
    <t>U16, U19 haven't moved past 1 B team in each div</t>
  </si>
  <si>
    <t>---</t>
  </si>
  <si>
    <t>U16, U19 unstable</t>
  </si>
  <si>
    <t xml:space="preserve">1 B </t>
  </si>
  <si>
    <t>&gt;100%</t>
  </si>
  <si>
    <t>0-16</t>
  </si>
  <si>
    <t>0-17</t>
  </si>
  <si>
    <t>1 C, 2 B</t>
  </si>
  <si>
    <t>2 C, 1 B</t>
  </si>
  <si>
    <t>2 C, 1 B, 1 A</t>
  </si>
  <si>
    <t>46-70</t>
  </si>
  <si>
    <t>losses or ltd/no growth in all but 1 div (U10)</t>
  </si>
  <si>
    <t>mainly due to growth in U12, 18+</t>
  </si>
  <si>
    <t>198-290</t>
  </si>
  <si>
    <t>U8-U10</t>
  </si>
  <si>
    <t>74-135</t>
  </si>
  <si>
    <t>U8-U12</t>
  </si>
  <si>
    <t>increasing concentration in LTP-U12</t>
  </si>
  <si>
    <t>91-179</t>
  </si>
  <si>
    <t>41-68</t>
  </si>
  <si>
    <t>58-76</t>
  </si>
  <si>
    <t>102-134</t>
  </si>
  <si>
    <t>91-141</t>
  </si>
  <si>
    <t>8 B</t>
  </si>
  <si>
    <t>7 B, 1 A</t>
  </si>
  <si>
    <t>7 B, 2 A</t>
  </si>
  <si>
    <t>9 B, 2 A</t>
  </si>
  <si>
    <t>100-144</t>
  </si>
  <si>
    <t>6 B, 1 A, 1 AA</t>
  </si>
  <si>
    <t>89-106</t>
  </si>
  <si>
    <t>5 B, 1 AA</t>
  </si>
  <si>
    <t>68-92</t>
  </si>
  <si>
    <t>74-95</t>
  </si>
  <si>
    <t>5 C, 2 B, 4 A</t>
  </si>
  <si>
    <t>9 C, 3 B, 3 A</t>
  </si>
  <si>
    <t>8 C, 4 B, 2 A</t>
  </si>
  <si>
    <t>9 C, 2 B, 3 A</t>
  </si>
  <si>
    <t>194-244</t>
  </si>
  <si>
    <t>mainly due to BP's growth in U12, 18+</t>
  </si>
  <si>
    <t>791-961</t>
  </si>
  <si>
    <t>216-334</t>
  </si>
  <si>
    <t>318-455</t>
  </si>
  <si>
    <t>260-266</t>
  </si>
  <si>
    <t>S'toon vs. Reg/BP</t>
  </si>
  <si>
    <t>x as many</t>
  </si>
  <si>
    <t># chg gap</t>
  </si>
  <si>
    <t>% chg gap</t>
  </si>
  <si>
    <t>chg x</t>
  </si>
  <si>
    <t>neg values = decreased gap by this amt</t>
  </si>
  <si>
    <t>S/W vs. Reg/BP</t>
  </si>
  <si>
    <t>SRA introduced LTP in 2016-17</t>
  </si>
  <si>
    <t>largely attributal to Reg/BP's intro of LTP</t>
  </si>
  <si>
    <t>largely attributable to SRA's intro of LTP</t>
  </si>
  <si>
    <t>minimial change</t>
  </si>
  <si>
    <t>gap increased quite a bit (intro of LTP in Reg/BP but not SRA)</t>
  </si>
  <si>
    <t>SRA's growth in LTP offset by Reg/BP's growth in U8/9, U12</t>
  </si>
  <si>
    <t>decrease in gap, mainly due to gaining ground in LTP-U10</t>
  </si>
  <si>
    <t>S'toon vs. Reg</t>
  </si>
  <si>
    <t>S/W vs. Reg</t>
  </si>
  <si>
    <t>2017-18 first time we've been ahead of Reg in any div</t>
  </si>
  <si>
    <t>largely attributal to Regina's intro of LTP</t>
  </si>
  <si>
    <t xml:space="preserve">gap increased </t>
  </si>
  <si>
    <t>gap increased (intro of LTP in Reg/BP but not SRA)</t>
  </si>
  <si>
    <t>sizeable decrease in gap, mainly due to intro of LTP</t>
  </si>
  <si>
    <t>sizeable decrease in gap, mainly due to gains in LTP-U10</t>
  </si>
  <si>
    <t>intro of LTP and Warman in S'toon</t>
  </si>
  <si>
    <t>intro of Warman</t>
  </si>
  <si>
    <t>re-intro of U12A in Reg</t>
  </si>
  <si>
    <t>intro of U12A in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</si>
</sst>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3">
    <font>
      <sz val="11"/>
      <color rgb="FF000000"/>
      <name val="Calibri"/>
    </font>
    <font>
      <b/>
      <sz val="11"/>
      <name val="Calibri"/>
    </font>
    <font>
      <b/>
      <sz val="11"/>
      <color rgb="FF38761D"/>
      <name val="Calibri"/>
    </font>
    <font>
      <b/>
      <sz val="11"/>
      <color rgb="FF1155CC"/>
      <name val="Calibri"/>
    </font>
    <font>
      <b/>
      <sz val="11"/>
      <color rgb="FFCC0000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38761D"/>
      <name val="Calibri"/>
    </font>
    <font>
      <sz val="11"/>
      <color rgb="FF1155CC"/>
      <name val="Calibri"/>
    </font>
    <font>
      <sz val="11"/>
      <color rgb="FFCC0000"/>
      <name val="Calibri"/>
    </font>
    <font>
      <b/>
      <i/>
      <sz val="11"/>
      <color rgb="FFFF0000"/>
      <name val="Calibri"/>
    </font>
    <font>
      <b/>
      <sz val="11"/>
      <color rgb="FFFF0000"/>
      <name val="Calibri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  <fill>
      <patternFill patternType="solid">
        <fgColor rgb="FFF4E3E3"/>
        <bgColor rgb="FFF4E3E3"/>
      </patternFill>
    </fill>
    <fill>
      <patternFill patternType="solid">
        <fgColor rgb="FFD6E3BC"/>
        <bgColor rgb="FFD6E3BC"/>
      </patternFill>
    </fill>
    <fill>
      <patternFill patternType="solid">
        <fgColor rgb="FFC9DAF8"/>
        <bgColor rgb="FFC9DAF8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9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9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9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5" fillId="0" borderId="10" xfId="0" applyFont="1" applyBorder="1"/>
    <xf numFmtId="9" fontId="5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9" fontId="7" fillId="3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9" fontId="8" fillId="4" borderId="10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9" fontId="9" fillId="5" borderId="10" xfId="0" applyNumberFormat="1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5" xfId="0" applyFont="1" applyBorder="1" applyAlignment="1">
      <alignment horizontal="right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5" fillId="0" borderId="0" xfId="0" applyFont="1" applyAlignment="1"/>
    <xf numFmtId="0" fontId="0" fillId="0" borderId="25" xfId="0" applyFont="1" applyBorder="1" applyAlignment="1">
      <alignment horizontal="left"/>
    </xf>
    <xf numFmtId="0" fontId="0" fillId="0" borderId="28" xfId="0" applyFont="1" applyBorder="1" applyAlignment="1">
      <alignment horizontal="center"/>
    </xf>
    <xf numFmtId="0" fontId="5" fillId="0" borderId="25" xfId="0" applyFont="1" applyBorder="1"/>
    <xf numFmtId="9" fontId="0" fillId="0" borderId="28" xfId="0" applyNumberFormat="1" applyFont="1" applyBorder="1" applyAlignment="1">
      <alignment horizontal="center"/>
    </xf>
    <xf numFmtId="1" fontId="5" fillId="0" borderId="30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9" fontId="5" fillId="0" borderId="30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right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3" xfId="0" applyFont="1" applyBorder="1" applyAlignment="1">
      <alignment horizontal="left"/>
    </xf>
    <xf numFmtId="9" fontId="0" fillId="0" borderId="31" xfId="0" applyNumberFormat="1" applyFont="1" applyBorder="1" applyAlignment="1">
      <alignment horizontal="center"/>
    </xf>
    <xf numFmtId="0" fontId="5" fillId="0" borderId="33" xfId="0" applyFont="1" applyBorder="1"/>
    <xf numFmtId="0" fontId="10" fillId="0" borderId="33" xfId="0" applyFont="1" applyBorder="1" applyAlignment="1">
      <alignment horizontal="right"/>
    </xf>
    <xf numFmtId="1" fontId="5" fillId="0" borderId="31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right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5" xfId="0" applyFont="1" applyBorder="1" applyAlignment="1">
      <alignment horizontal="left"/>
    </xf>
    <xf numFmtId="9" fontId="0" fillId="0" borderId="38" xfId="0" applyNumberFormat="1" applyFont="1" applyBorder="1" applyAlignment="1">
      <alignment horizontal="center"/>
    </xf>
    <xf numFmtId="0" fontId="5" fillId="0" borderId="35" xfId="0" applyFont="1" applyBorder="1"/>
    <xf numFmtId="1" fontId="5" fillId="0" borderId="12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36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9" fontId="5" fillId="0" borderId="36" xfId="0" applyNumberFormat="1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7" borderId="40" xfId="0" applyFont="1" applyFill="1" applyBorder="1" applyAlignment="1">
      <alignment horizontal="right"/>
    </xf>
    <xf numFmtId="0" fontId="0" fillId="7" borderId="41" xfId="0" applyFont="1" applyFill="1" applyBorder="1" applyAlignment="1">
      <alignment horizontal="center"/>
    </xf>
    <xf numFmtId="0" fontId="0" fillId="7" borderId="40" xfId="0" applyFont="1" applyFill="1" applyBorder="1" applyAlignment="1">
      <alignment horizontal="left"/>
    </xf>
    <xf numFmtId="9" fontId="0" fillId="7" borderId="42" xfId="0" applyNumberFormat="1" applyFont="1" applyFill="1" applyBorder="1" applyAlignment="1">
      <alignment horizontal="center"/>
    </xf>
    <xf numFmtId="0" fontId="5" fillId="7" borderId="40" xfId="0" applyFont="1" applyFill="1" applyBorder="1"/>
    <xf numFmtId="1" fontId="5" fillId="7" borderId="43" xfId="0" applyNumberFormat="1" applyFont="1" applyFill="1" applyBorder="1" applyAlignment="1">
      <alignment horizontal="center"/>
    </xf>
    <xf numFmtId="1" fontId="5" fillId="7" borderId="42" xfId="0" applyNumberFormat="1" applyFont="1" applyFill="1" applyBorder="1" applyAlignment="1">
      <alignment horizontal="center"/>
    </xf>
    <xf numFmtId="1" fontId="5" fillId="7" borderId="41" xfId="0" applyNumberFormat="1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9" fontId="5" fillId="7" borderId="41" xfId="0" applyNumberFormat="1" applyFont="1" applyFill="1" applyBorder="1" applyAlignment="1">
      <alignment horizontal="center"/>
    </xf>
    <xf numFmtId="164" fontId="5" fillId="7" borderId="41" xfId="0" applyNumberFormat="1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0" fillId="0" borderId="25" xfId="0" applyFont="1" applyBorder="1" applyAlignment="1">
      <alignment horizontal="right" vertical="center"/>
    </xf>
    <xf numFmtId="0" fontId="0" fillId="0" borderId="25" xfId="0" applyFont="1" applyBorder="1" applyAlignment="1">
      <alignment horizontal="center"/>
    </xf>
    <xf numFmtId="9" fontId="0" fillId="0" borderId="27" xfId="0" applyNumberFormat="1" applyFont="1" applyBorder="1" applyAlignment="1">
      <alignment horizontal="center"/>
    </xf>
    <xf numFmtId="9" fontId="9" fillId="5" borderId="0" xfId="0" applyNumberFormat="1" applyFont="1" applyFill="1" applyAlignment="1">
      <alignment horizontal="center"/>
    </xf>
    <xf numFmtId="1" fontId="5" fillId="0" borderId="26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9" fontId="0" fillId="0" borderId="25" xfId="0" applyNumberFormat="1" applyFont="1" applyBorder="1" applyAlignment="1">
      <alignment horizontal="center"/>
    </xf>
    <xf numFmtId="9" fontId="7" fillId="3" borderId="0" xfId="0" applyNumberFormat="1" applyFont="1" applyFill="1" applyAlignment="1">
      <alignment horizontal="center"/>
    </xf>
    <xf numFmtId="0" fontId="1" fillId="0" borderId="0" xfId="0" applyFont="1" applyAlignment="1"/>
    <xf numFmtId="0" fontId="5" fillId="6" borderId="33" xfId="0" applyFont="1" applyFill="1" applyBorder="1"/>
    <xf numFmtId="0" fontId="5" fillId="6" borderId="3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9" fontId="0" fillId="7" borderId="37" xfId="0" applyNumberFormat="1" applyFont="1" applyFill="1" applyBorder="1" applyAlignment="1">
      <alignment horizontal="center"/>
    </xf>
    <xf numFmtId="0" fontId="0" fillId="7" borderId="38" xfId="0" applyFont="1" applyFill="1" applyBorder="1" applyAlignment="1">
      <alignment horizontal="center"/>
    </xf>
    <xf numFmtId="0" fontId="5" fillId="7" borderId="42" xfId="0" applyFont="1" applyFill="1" applyBorder="1" applyAlignment="1">
      <alignment horizontal="center"/>
    </xf>
    <xf numFmtId="9" fontId="5" fillId="2" borderId="10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9" fontId="9" fillId="5" borderId="10" xfId="0" applyNumberFormat="1" applyFont="1" applyFill="1" applyBorder="1" applyAlignment="1">
      <alignment horizontal="center"/>
    </xf>
    <xf numFmtId="0" fontId="5" fillId="0" borderId="33" xfId="0" applyFont="1" applyBorder="1" applyAlignment="1"/>
    <xf numFmtId="165" fontId="5" fillId="2" borderId="10" xfId="0" applyNumberFormat="1" applyFont="1" applyFill="1" applyBorder="1" applyAlignment="1">
      <alignment horizontal="center"/>
    </xf>
    <xf numFmtId="0" fontId="0" fillId="0" borderId="33" xfId="0" quotePrefix="1" applyFont="1" applyBorder="1" applyAlignment="1">
      <alignment horizontal="left"/>
    </xf>
    <xf numFmtId="0" fontId="0" fillId="0" borderId="33" xfId="0" applyFont="1" applyBorder="1"/>
    <xf numFmtId="0" fontId="0" fillId="0" borderId="35" xfId="0" applyFont="1" applyBorder="1"/>
    <xf numFmtId="165" fontId="0" fillId="0" borderId="38" xfId="0" applyNumberFormat="1" applyFont="1" applyBorder="1" applyAlignment="1">
      <alignment horizontal="center"/>
    </xf>
    <xf numFmtId="0" fontId="0" fillId="7" borderId="40" xfId="0" applyFont="1" applyFill="1" applyBorder="1"/>
    <xf numFmtId="165" fontId="0" fillId="0" borderId="31" xfId="0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5" fillId="0" borderId="46" xfId="0" applyFont="1" applyBorder="1"/>
    <xf numFmtId="166" fontId="0" fillId="0" borderId="31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6" fontId="0" fillId="0" borderId="27" xfId="0" applyNumberFormat="1" applyFont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9" fontId="0" fillId="0" borderId="37" xfId="0" applyNumberFormat="1" applyFont="1" applyBorder="1" applyAlignment="1">
      <alignment horizontal="center"/>
    </xf>
    <xf numFmtId="166" fontId="0" fillId="0" borderId="37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166" fontId="0" fillId="0" borderId="38" xfId="0" applyNumberFormat="1" applyFont="1" applyBorder="1" applyAlignment="1">
      <alignment horizontal="center"/>
    </xf>
    <xf numFmtId="164" fontId="0" fillId="7" borderId="40" xfId="0" applyNumberFormat="1" applyFont="1" applyFill="1" applyBorder="1" applyAlignment="1">
      <alignment horizontal="center"/>
    </xf>
    <xf numFmtId="9" fontId="0" fillId="7" borderId="41" xfId="0" applyNumberFormat="1" applyFont="1" applyFill="1" applyBorder="1" applyAlignment="1">
      <alignment horizontal="center"/>
    </xf>
    <xf numFmtId="166" fontId="0" fillId="7" borderId="42" xfId="0" applyNumberFormat="1" applyFont="1" applyFill="1" applyBorder="1" applyAlignment="1">
      <alignment horizontal="center"/>
    </xf>
    <xf numFmtId="0" fontId="5" fillId="7" borderId="40" xfId="0" applyFont="1" applyFill="1" applyBorder="1" applyAlignment="1"/>
    <xf numFmtId="164" fontId="0" fillId="7" borderId="41" xfId="0" applyNumberFormat="1" applyFont="1" applyFill="1" applyBorder="1" applyAlignment="1">
      <alignment horizontal="center"/>
    </xf>
    <xf numFmtId="9" fontId="0" fillId="7" borderId="38" xfId="0" applyNumberFormat="1" applyFont="1" applyFill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9" fontId="0" fillId="0" borderId="2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9" borderId="30" xfId="0" applyFont="1" applyFill="1" applyBorder="1" applyAlignment="1">
      <alignment horizontal="center"/>
    </xf>
    <xf numFmtId="0" fontId="0" fillId="10" borderId="3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5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5" fillId="0" borderId="24" xfId="0" applyFont="1" applyBorder="1"/>
    <xf numFmtId="0" fontId="5" fillId="0" borderId="45" xfId="0" applyFont="1" applyBorder="1"/>
    <xf numFmtId="0" fontId="0" fillId="6" borderId="11" xfId="0" applyFont="1" applyFill="1" applyBorder="1" applyAlignment="1">
      <alignment horizontal="center"/>
    </xf>
    <xf numFmtId="0" fontId="5" fillId="0" borderId="5" xfId="0" applyFont="1" applyBorder="1"/>
    <xf numFmtId="0" fontId="6" fillId="8" borderId="6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30" xfId="0" applyFont="1" applyBorder="1"/>
    <xf numFmtId="0" fontId="0" fillId="6" borderId="4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5" fillId="0" borderId="29" xfId="0" applyFont="1" applyBorder="1"/>
    <xf numFmtId="0" fontId="5" fillId="0" borderId="26" xfId="0" applyFont="1" applyBorder="1"/>
    <xf numFmtId="0" fontId="6" fillId="6" borderId="1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6" fillId="6" borderId="7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6" fillId="6" borderId="6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6" fillId="0" borderId="29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5" fillId="0" borderId="20" xfId="0" applyFont="1" applyBorder="1"/>
    <xf numFmtId="0" fontId="6" fillId="6" borderId="9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6" fillId="6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13" xfId="0" applyFont="1" applyBorder="1"/>
    <xf numFmtId="0" fontId="5" fillId="0" borderId="14" xfId="0" applyFont="1" applyBorder="1"/>
    <xf numFmtId="0" fontId="6" fillId="0" borderId="24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/>
            </a:pPr>
            <a:r>
              <a:rPr lang="en-US"/>
              <a:t>LTP, Last 3 Years (2015-2017)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"/>
          <c:y val="0.14959568733153639"/>
          <c:w val="0.86722797927461126"/>
          <c:h val="0.75188679245282997"/>
        </c:manualLayout>
      </c:layout>
      <c:lineChart>
        <c:grouping val="standard"/>
        <c:varyColors val="1"/>
        <c:ser>
          <c:idx val="0"/>
          <c:order val="0"/>
          <c:tx>
            <c:strRef>
              <c:f>'div # over time'!$B$2</c:f>
              <c:strCache>
                <c:ptCount val="1"/>
                <c:pt idx="0">
                  <c:v>Reg/BP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323389537397318E-2"/>
                  <c:y val="-7.1877807726864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1625594466061E-2"/>
                  <c:y val="-3.234501347708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time'!$A$3:$A$5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'div # over time'!$B$3:$B$5</c:f>
              <c:numCache>
                <c:formatCode>General</c:formatCode>
                <c:ptCount val="3"/>
                <c:pt idx="0">
                  <c:v>76</c:v>
                </c:pt>
                <c:pt idx="1">
                  <c:v>74</c:v>
                </c:pt>
                <c:pt idx="2">
                  <c:v>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'div # over time'!$C$2</c:f>
              <c:strCache>
                <c:ptCount val="1"/>
                <c:pt idx="0">
                  <c:v>Regina</c:v>
                </c:pt>
              </c:strCache>
            </c:strRef>
          </c:tx>
          <c:spPr>
            <a:ln w="19050" cmpd="sng">
              <a:solidFill>
                <a:srgbClr val="6AA84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5045395590142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752269779507133E-2"/>
                  <c:y val="-3.95327942497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293558149589277E-3"/>
                  <c:y val="-5.6596698997530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time'!$A$3:$A$5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'div # over time'!$C$3:$C$5</c:f>
              <c:numCache>
                <c:formatCode>General</c:formatCode>
                <c:ptCount val="3"/>
                <c:pt idx="0">
                  <c:v>43</c:v>
                </c:pt>
                <c:pt idx="1">
                  <c:v>39</c:v>
                </c:pt>
                <c:pt idx="2">
                  <c:v>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'div # over time'!$D$2</c:f>
              <c:strCache>
                <c:ptCount val="1"/>
                <c:pt idx="0">
                  <c:v>S'toon</c:v>
                </c:pt>
              </c:strCache>
            </c:strRef>
          </c:tx>
          <c:spPr>
            <a:ln w="19050" cmpd="sng">
              <a:solidFill>
                <a:srgbClr val="1155CC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1.9022913964548204E-2"/>
                  <c:y val="4.3126684636118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time'!$A$3:$A$5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'div # over time'!$D$3:$D$5</c:f>
              <c:numCache>
                <c:formatCode>General</c:formatCode>
                <c:ptCount val="3"/>
                <c:pt idx="0">
                  <c:v>0</c:v>
                </c:pt>
                <c:pt idx="1">
                  <c:v>34</c:v>
                </c:pt>
                <c:pt idx="2">
                  <c:v>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'div # over time'!$E$2</c:f>
              <c:strCache>
                <c:ptCount val="1"/>
                <c:pt idx="0">
                  <c:v>BP</c:v>
                </c:pt>
              </c:strCache>
            </c:strRef>
          </c:tx>
          <c:spPr>
            <a:ln w="19050" cmpd="sng">
              <a:solidFill>
                <a:srgbClr val="CC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3164721141374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022913964548204E-2"/>
                  <c:y val="-1.4375561545372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time'!$A$3:$A$5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'div # over time'!$E$3:$E$5</c:f>
              <c:numCache>
                <c:formatCode>General</c:formatCode>
                <c:ptCount val="3"/>
                <c:pt idx="0">
                  <c:v>33</c:v>
                </c:pt>
                <c:pt idx="1">
                  <c:v>35</c:v>
                </c:pt>
                <c:pt idx="2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32080"/>
        <c:axId val="33632472"/>
      </c:lineChart>
      <c:catAx>
        <c:axId val="33632080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n-US"/>
          </a:p>
        </c:txPr>
        <c:crossAx val="33632472"/>
        <c:crosses val="autoZero"/>
        <c:auto val="1"/>
        <c:lblAlgn val="ctr"/>
        <c:lblOffset val="100"/>
        <c:noMultiLvlLbl val="1"/>
      </c:catAx>
      <c:valAx>
        <c:axId val="33632472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FFFFFF"/>
                </a:solidFill>
              </a:defRPr>
            </a:pPr>
            <a:endParaRPr lang="en-US"/>
          </a:p>
        </c:txPr>
        <c:crossAx val="33632080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rPr lang="en-US" b="1"/>
              <a:t>U8/9, Last 5 Years (2013-2017)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055616422459546E-2"/>
          <c:y val="8.7460543203024738E-2"/>
          <c:w val="0.77484042063012604"/>
          <c:h val="0.75867656410790063"/>
        </c:manualLayout>
      </c:layout>
      <c:lineChart>
        <c:grouping val="standard"/>
        <c:varyColors val="1"/>
        <c:ser>
          <c:idx val="0"/>
          <c:order val="0"/>
          <c:tx>
            <c:strRef>
              <c:f>'div # over time'!$B$27</c:f>
              <c:strCache>
                <c:ptCount val="1"/>
                <c:pt idx="0">
                  <c:v>Reg/BP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time'!$A$28:$A$32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time'!$B$28:$B$32</c:f>
              <c:numCache>
                <c:formatCode>General</c:formatCode>
                <c:ptCount val="5"/>
                <c:pt idx="0">
                  <c:v>134</c:v>
                </c:pt>
                <c:pt idx="1">
                  <c:v>118</c:v>
                </c:pt>
                <c:pt idx="2">
                  <c:v>114</c:v>
                </c:pt>
                <c:pt idx="3">
                  <c:v>123</c:v>
                </c:pt>
                <c:pt idx="4">
                  <c:v>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'div # over time'!$C$27</c:f>
              <c:strCache>
                <c:ptCount val="1"/>
                <c:pt idx="0">
                  <c:v>Regina (U9)</c:v>
                </c:pt>
              </c:strCache>
            </c:strRef>
          </c:tx>
          <c:spPr>
            <a:ln w="19050" cmpd="sng">
              <a:solidFill>
                <a:srgbClr val="6AA84F"/>
              </a:solidFill>
              <a:prstDash val="solid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1.1391417425227568E-2"/>
                  <c:y val="5.57262941251286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time'!$A$28:$A$32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time'!$C$28:$C$32</c:f>
              <c:numCache>
                <c:formatCode>General</c:formatCode>
                <c:ptCount val="5"/>
                <c:pt idx="0">
                  <c:v>85</c:v>
                </c:pt>
                <c:pt idx="1">
                  <c:v>76</c:v>
                </c:pt>
                <c:pt idx="2">
                  <c:v>75</c:v>
                </c:pt>
                <c:pt idx="3">
                  <c:v>78</c:v>
                </c:pt>
                <c:pt idx="4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'div # over time'!$D$27</c:f>
              <c:strCache>
                <c:ptCount val="1"/>
                <c:pt idx="0">
                  <c:v>S'toon (U8/9)</c:v>
                </c:pt>
              </c:strCache>
            </c:strRef>
          </c:tx>
          <c:spPr>
            <a:ln w="19050" cmpd="sng">
              <a:solidFill>
                <a:srgbClr val="1155C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46380580840919E-2"/>
                  <c:y val="1.4383202099737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794538361508454E-2"/>
                  <c:y val="-1.2048515961936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794538361508454E-2"/>
                  <c:y val="-2.9669661336385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91417425227568E-2"/>
                  <c:y val="-1.2048515961936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time'!$A$28:$A$32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time'!$D$28:$D$32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66</c:v>
                </c:pt>
                <c:pt idx="3">
                  <c:v>58</c:v>
                </c:pt>
                <c:pt idx="4">
                  <c:v>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'div # over time'!$E$27</c:f>
              <c:strCache>
                <c:ptCount val="1"/>
                <c:pt idx="0">
                  <c:v>BP (U8)</c:v>
                </c:pt>
              </c:strCache>
            </c:strRef>
          </c:tx>
          <c:spPr>
            <a:ln w="19050" cmpd="sng">
              <a:solidFill>
                <a:srgbClr val="CC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5665366276549634E-2"/>
                  <c:y val="-5.57262941251286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time'!$A$28:$A$32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time'!$E$28:$E$32</c:f>
              <c:numCache>
                <c:formatCode>General</c:formatCode>
                <c:ptCount val="5"/>
                <c:pt idx="0">
                  <c:v>49</c:v>
                </c:pt>
                <c:pt idx="1">
                  <c:v>42</c:v>
                </c:pt>
                <c:pt idx="2">
                  <c:v>39</c:v>
                </c:pt>
                <c:pt idx="3">
                  <c:v>45</c:v>
                </c:pt>
                <c:pt idx="4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5808"/>
        <c:axId val="33630904"/>
      </c:lineChart>
      <c:catAx>
        <c:axId val="33625808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n-US"/>
          </a:p>
        </c:txPr>
        <c:crossAx val="33630904"/>
        <c:crosses val="autoZero"/>
        <c:auto val="1"/>
        <c:lblAlgn val="ctr"/>
        <c:lblOffset val="100"/>
        <c:noMultiLvlLbl val="1"/>
      </c:catAx>
      <c:valAx>
        <c:axId val="33630904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FFFFFF"/>
                </a:solidFill>
              </a:defRPr>
            </a:pPr>
            <a:endParaRPr lang="en-US"/>
          </a:p>
        </c:txPr>
        <c:crossAx val="3362580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rPr lang="en-US" b="1"/>
              <a:t>U10, Last 5 Years (2013-2017)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"/>
          <c:y val="0.11592134808652803"/>
          <c:w val="0.85834411384217335"/>
          <c:h val="0.82119983036998445"/>
        </c:manualLayout>
      </c:layout>
      <c:lineChart>
        <c:grouping val="standard"/>
        <c:varyColors val="1"/>
        <c:ser>
          <c:idx val="0"/>
          <c:order val="0"/>
          <c:tx>
            <c:strRef>
              <c:f>'div # over time'!$B$57</c:f>
              <c:strCache>
                <c:ptCount val="1"/>
                <c:pt idx="0">
                  <c:v>Reg/BP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time'!$A$58:$A$62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time'!$B$58:$B$62</c:f>
              <c:numCache>
                <c:formatCode>General</c:formatCode>
                <c:ptCount val="5"/>
                <c:pt idx="0">
                  <c:v>91</c:v>
                </c:pt>
                <c:pt idx="1">
                  <c:v>98</c:v>
                </c:pt>
                <c:pt idx="2">
                  <c:v>130</c:v>
                </c:pt>
                <c:pt idx="3">
                  <c:v>137</c:v>
                </c:pt>
                <c:pt idx="4">
                  <c:v>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'div # over time'!$C$57</c:f>
              <c:strCache>
                <c:ptCount val="1"/>
                <c:pt idx="0">
                  <c:v>Regina</c:v>
                </c:pt>
              </c:strCache>
            </c:strRef>
          </c:tx>
          <c:spPr>
            <a:ln w="19050" cmpd="sng">
              <a:solidFill>
                <a:srgbClr val="6AA84F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time'!$A$58:$A$62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time'!$C$58:$C$62</c:f>
              <c:numCache>
                <c:formatCode>General</c:formatCode>
                <c:ptCount val="5"/>
                <c:pt idx="0">
                  <c:v>66</c:v>
                </c:pt>
                <c:pt idx="1">
                  <c:v>63</c:v>
                </c:pt>
                <c:pt idx="2">
                  <c:v>81</c:v>
                </c:pt>
                <c:pt idx="3">
                  <c:v>82</c:v>
                </c:pt>
                <c:pt idx="4">
                  <c:v>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'div # over time'!$D$57</c:f>
              <c:strCache>
                <c:ptCount val="1"/>
                <c:pt idx="0">
                  <c:v>S'toon</c:v>
                </c:pt>
              </c:strCache>
            </c:strRef>
          </c:tx>
          <c:spPr>
            <a:ln w="19050" cmpd="sng">
              <a:solidFill>
                <a:srgbClr val="1155CC"/>
              </a:solidFill>
              <a:prstDash val="solid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7.8929188255613125E-3"/>
                  <c:y val="-3.0108571230363706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time'!$A$58:$A$62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time'!$D$58:$D$62</c:f>
              <c:numCache>
                <c:formatCode>General</c:formatCode>
                <c:ptCount val="5"/>
                <c:pt idx="0">
                  <c:v>38</c:v>
                </c:pt>
                <c:pt idx="1">
                  <c:v>44</c:v>
                </c:pt>
                <c:pt idx="2">
                  <c:v>53</c:v>
                </c:pt>
                <c:pt idx="3">
                  <c:v>59</c:v>
                </c:pt>
                <c:pt idx="4">
                  <c:v>80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'div # over time'!$E$57</c:f>
              <c:strCache>
                <c:ptCount val="1"/>
                <c:pt idx="0">
                  <c:v>BP</c:v>
                </c:pt>
              </c:strCache>
            </c:strRef>
          </c:tx>
          <c:spPr>
            <a:ln w="19050" cmpd="sng">
              <a:solidFill>
                <a:srgbClr val="CC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time'!$A$58:$A$62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time'!$E$58:$E$62</c:f>
              <c:numCache>
                <c:formatCode>General</c:formatCode>
                <c:ptCount val="5"/>
                <c:pt idx="0">
                  <c:v>25</c:v>
                </c:pt>
                <c:pt idx="1">
                  <c:v>35</c:v>
                </c:pt>
                <c:pt idx="2">
                  <c:v>49</c:v>
                </c:pt>
                <c:pt idx="3">
                  <c:v>55</c:v>
                </c:pt>
                <c:pt idx="4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8160"/>
        <c:axId val="33629728"/>
      </c:lineChart>
      <c:catAx>
        <c:axId val="33628160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n-US"/>
          </a:p>
        </c:txPr>
        <c:crossAx val="33629728"/>
        <c:crosses val="autoZero"/>
        <c:auto val="1"/>
        <c:lblAlgn val="ctr"/>
        <c:lblOffset val="100"/>
        <c:noMultiLvlLbl val="1"/>
      </c:catAx>
      <c:valAx>
        <c:axId val="3362972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FFFFFF"/>
                </a:solidFill>
              </a:defRPr>
            </a:pPr>
            <a:endParaRPr lang="en-US"/>
          </a:p>
        </c:txPr>
        <c:crossAx val="33628160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rPr lang="en-US" b="1"/>
              <a:t>U12, Last 5 Years (2013-2017)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"/>
          <c:y val="0.1281779661016948"/>
          <c:w val="0.85077412639211181"/>
          <c:h val="0.79351412130135013"/>
        </c:manualLayout>
      </c:layout>
      <c:lineChart>
        <c:grouping val="standard"/>
        <c:varyColors val="1"/>
        <c:ser>
          <c:idx val="0"/>
          <c:order val="0"/>
          <c:tx>
            <c:strRef>
              <c:f>'div # over time'!$B$87</c:f>
              <c:strCache>
                <c:ptCount val="1"/>
                <c:pt idx="0">
                  <c:v>Reg/BP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time'!$A$88:$A$92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time'!$B$88:$B$92</c:f>
              <c:numCache>
                <c:formatCode>General</c:formatCode>
                <c:ptCount val="5"/>
                <c:pt idx="0">
                  <c:v>106</c:v>
                </c:pt>
                <c:pt idx="1">
                  <c:v>102</c:v>
                </c:pt>
                <c:pt idx="2">
                  <c:v>100</c:v>
                </c:pt>
                <c:pt idx="3">
                  <c:v>121</c:v>
                </c:pt>
                <c:pt idx="4">
                  <c:v>144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'div # over time'!$C$87</c:f>
              <c:strCache>
                <c:ptCount val="1"/>
                <c:pt idx="0">
                  <c:v>Regina</c:v>
                </c:pt>
              </c:strCache>
            </c:strRef>
          </c:tx>
          <c:spPr>
            <a:ln w="19050" cmpd="sng">
              <a:solidFill>
                <a:srgbClr val="6AA84F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2.1709844559585492E-2"/>
                  <c:y val="-2.0106212838044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time'!$A$88:$A$92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time'!$C$88:$C$92</c:f>
              <c:numCache>
                <c:formatCode>General</c:formatCode>
                <c:ptCount val="5"/>
                <c:pt idx="0">
                  <c:v>85</c:v>
                </c:pt>
                <c:pt idx="1">
                  <c:v>88</c:v>
                </c:pt>
                <c:pt idx="2">
                  <c:v>79</c:v>
                </c:pt>
                <c:pt idx="3">
                  <c:v>81</c:v>
                </c:pt>
                <c:pt idx="4">
                  <c:v>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'div # over time'!$D$87</c:f>
              <c:strCache>
                <c:ptCount val="1"/>
                <c:pt idx="0">
                  <c:v>S'toon</c:v>
                </c:pt>
              </c:strCache>
            </c:strRef>
          </c:tx>
          <c:spPr>
            <a:ln w="19050" cmpd="sng">
              <a:solidFill>
                <a:srgbClr val="1155CC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time'!$A$88:$A$92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time'!$D$88:$D$92</c:f>
              <c:numCache>
                <c:formatCode>General</c:formatCode>
                <c:ptCount val="5"/>
                <c:pt idx="0">
                  <c:v>61</c:v>
                </c:pt>
                <c:pt idx="1">
                  <c:v>62</c:v>
                </c:pt>
                <c:pt idx="2">
                  <c:v>56</c:v>
                </c:pt>
                <c:pt idx="3">
                  <c:v>49</c:v>
                </c:pt>
                <c:pt idx="4">
                  <c:v>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'div # over time'!$E$87</c:f>
              <c:strCache>
                <c:ptCount val="1"/>
                <c:pt idx="0">
                  <c:v>BP</c:v>
                </c:pt>
              </c:strCache>
            </c:strRef>
          </c:tx>
          <c:spPr>
            <a:ln w="19050" cmpd="sng">
              <a:solidFill>
                <a:srgbClr val="CC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2.3436960276338514E-2"/>
                  <c:y val="1.6694919504488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255613126079446E-2"/>
                  <c:y val="2.2356632172570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time'!$A$88:$A$92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time'!$E$88:$E$92</c:f>
              <c:numCache>
                <c:formatCode>General</c:formatCode>
                <c:ptCount val="5"/>
                <c:pt idx="0">
                  <c:v>21</c:v>
                </c:pt>
                <c:pt idx="1">
                  <c:v>14</c:v>
                </c:pt>
                <c:pt idx="2">
                  <c:v>21</c:v>
                </c:pt>
                <c:pt idx="3">
                  <c:v>40</c:v>
                </c:pt>
                <c:pt idx="4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8944"/>
        <c:axId val="33625416"/>
      </c:lineChart>
      <c:catAx>
        <c:axId val="33628944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n-US"/>
          </a:p>
        </c:txPr>
        <c:crossAx val="33625416"/>
        <c:crosses val="autoZero"/>
        <c:auto val="1"/>
        <c:lblAlgn val="ctr"/>
        <c:lblOffset val="100"/>
        <c:noMultiLvlLbl val="1"/>
      </c:catAx>
      <c:valAx>
        <c:axId val="33625416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FFFFFF"/>
                </a:solidFill>
              </a:defRPr>
            </a:pPr>
            <a:endParaRPr lang="en-US"/>
          </a:p>
        </c:txPr>
        <c:crossAx val="3362894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rPr lang="en-US" b="1"/>
              <a:t>U14, Last 5 Years (2013-2017)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408451850495433E-2"/>
          <c:y val="0.10274269247095821"/>
          <c:w val="0.81477086681994204"/>
          <c:h val="0.78294716577284318"/>
        </c:manualLayout>
      </c:layout>
      <c:lineChart>
        <c:grouping val="standard"/>
        <c:varyColors val="1"/>
        <c:ser>
          <c:idx val="0"/>
          <c:order val="0"/>
          <c:tx>
            <c:strRef>
              <c:f>'div # over time'!$B$118</c:f>
              <c:strCache>
                <c:ptCount val="1"/>
                <c:pt idx="0">
                  <c:v>Reg/BP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time'!$A$119:$A$123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time'!$B$119:$B$123</c:f>
              <c:numCache>
                <c:formatCode>General</c:formatCode>
                <c:ptCount val="5"/>
                <c:pt idx="0">
                  <c:v>106</c:v>
                </c:pt>
                <c:pt idx="1">
                  <c:v>101</c:v>
                </c:pt>
                <c:pt idx="2">
                  <c:v>97</c:v>
                </c:pt>
                <c:pt idx="3">
                  <c:v>89</c:v>
                </c:pt>
                <c:pt idx="4">
                  <c:v>101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'div # over time'!$C$118</c:f>
              <c:strCache>
                <c:ptCount val="1"/>
                <c:pt idx="0">
                  <c:v>Regina</c:v>
                </c:pt>
              </c:strCache>
            </c:strRef>
          </c:tx>
          <c:spPr>
            <a:ln w="19050" cmpd="sng">
              <a:solidFill>
                <a:srgbClr val="6AA84F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time'!$A$119:$A$123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time'!$C$119:$C$123</c:f>
              <c:numCache>
                <c:formatCode>General</c:formatCode>
                <c:ptCount val="5"/>
                <c:pt idx="0">
                  <c:v>65</c:v>
                </c:pt>
                <c:pt idx="1">
                  <c:v>74</c:v>
                </c:pt>
                <c:pt idx="2">
                  <c:v>71</c:v>
                </c:pt>
                <c:pt idx="3">
                  <c:v>62</c:v>
                </c:pt>
                <c:pt idx="4">
                  <c:v>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'div # over time'!$D$118</c:f>
              <c:strCache>
                <c:ptCount val="1"/>
                <c:pt idx="0">
                  <c:v>S'toon</c:v>
                </c:pt>
              </c:strCache>
            </c:strRef>
          </c:tx>
          <c:spPr>
            <a:ln w="19050" cmpd="sng">
              <a:solidFill>
                <a:srgbClr val="1155CC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time'!$A$119:$A$123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time'!$D$119:$D$123</c:f>
              <c:numCache>
                <c:formatCode>General</c:formatCode>
                <c:ptCount val="5"/>
                <c:pt idx="0">
                  <c:v>56</c:v>
                </c:pt>
                <c:pt idx="1">
                  <c:v>50</c:v>
                </c:pt>
                <c:pt idx="2">
                  <c:v>59</c:v>
                </c:pt>
                <c:pt idx="3">
                  <c:v>59</c:v>
                </c:pt>
                <c:pt idx="4">
                  <c:v>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'div # over time'!$E$118</c:f>
              <c:strCache>
                <c:ptCount val="1"/>
                <c:pt idx="0">
                  <c:v>BP</c:v>
                </c:pt>
              </c:strCache>
            </c:strRef>
          </c:tx>
          <c:spPr>
            <a:ln w="19050" cmpd="sng">
              <a:solidFill>
                <a:srgbClr val="CC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time'!$A$119:$A$123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time'!$E$119:$E$123</c:f>
              <c:numCache>
                <c:formatCode>General</c:formatCode>
                <c:ptCount val="5"/>
                <c:pt idx="0">
                  <c:v>41</c:v>
                </c:pt>
                <c:pt idx="1">
                  <c:v>27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360256"/>
        <c:axId val="299355160"/>
      </c:lineChart>
      <c:catAx>
        <c:axId val="299360256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n-US"/>
          </a:p>
        </c:txPr>
        <c:crossAx val="299355160"/>
        <c:crosses val="autoZero"/>
        <c:auto val="1"/>
        <c:lblAlgn val="ctr"/>
        <c:lblOffset val="100"/>
        <c:noMultiLvlLbl val="1"/>
      </c:catAx>
      <c:valAx>
        <c:axId val="29935516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FFFFFF"/>
                </a:solidFill>
              </a:defRPr>
            </a:pPr>
            <a:endParaRPr lang="en-US"/>
          </a:p>
        </c:txPr>
        <c:crossAx val="299360256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rPr lang="en-US" b="1"/>
              <a:t>U16, Last 5 Years (2013-2017)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764559468826084E-2"/>
          <c:y val="0.12012167833859476"/>
          <c:w val="0.81412616058651588"/>
          <c:h val="0.75275856646951389"/>
        </c:manualLayout>
      </c:layout>
      <c:lineChart>
        <c:grouping val="standard"/>
        <c:varyColors val="1"/>
        <c:ser>
          <c:idx val="0"/>
          <c:order val="0"/>
          <c:tx>
            <c:strRef>
              <c:f>'div # over time'!$B$147</c:f>
              <c:strCache>
                <c:ptCount val="1"/>
                <c:pt idx="0">
                  <c:v>Reg/BP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time'!$A$148:$A$152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time'!$B$148:$B$152</c:f>
              <c:numCache>
                <c:formatCode>General</c:formatCode>
                <c:ptCount val="5"/>
                <c:pt idx="0">
                  <c:v>86</c:v>
                </c:pt>
                <c:pt idx="1">
                  <c:v>80</c:v>
                </c:pt>
                <c:pt idx="2">
                  <c:v>84</c:v>
                </c:pt>
                <c:pt idx="3">
                  <c:v>92</c:v>
                </c:pt>
                <c:pt idx="4">
                  <c:v>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'div # over time'!$C$147</c:f>
              <c:strCache>
                <c:ptCount val="1"/>
                <c:pt idx="0">
                  <c:v>Regina</c:v>
                </c:pt>
              </c:strCache>
            </c:strRef>
          </c:tx>
          <c:spPr>
            <a:ln w="19050" cmpd="sng">
              <a:solidFill>
                <a:srgbClr val="6AA84F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time'!$A$148:$A$152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time'!$C$148:$C$152</c:f>
              <c:numCache>
                <c:formatCode>General</c:formatCode>
                <c:ptCount val="5"/>
                <c:pt idx="0">
                  <c:v>73</c:v>
                </c:pt>
                <c:pt idx="1">
                  <c:v>65</c:v>
                </c:pt>
                <c:pt idx="2">
                  <c:v>68</c:v>
                </c:pt>
                <c:pt idx="3">
                  <c:v>92</c:v>
                </c:pt>
                <c:pt idx="4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'div # over time'!$D$147</c:f>
              <c:strCache>
                <c:ptCount val="1"/>
                <c:pt idx="0">
                  <c:v>S'toon</c:v>
                </c:pt>
              </c:strCache>
            </c:strRef>
          </c:tx>
          <c:spPr>
            <a:ln w="19050" cmpd="sng">
              <a:solidFill>
                <a:srgbClr val="1155CC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time'!$A$148:$A$152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time'!$D$148:$D$152</c:f>
              <c:numCache>
                <c:formatCode>General</c:formatCode>
                <c:ptCount val="5"/>
                <c:pt idx="0">
                  <c:v>60</c:v>
                </c:pt>
                <c:pt idx="1">
                  <c:v>57</c:v>
                </c:pt>
                <c:pt idx="2">
                  <c:v>39</c:v>
                </c:pt>
                <c:pt idx="3">
                  <c:v>46</c:v>
                </c:pt>
                <c:pt idx="4">
                  <c:v>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'div # over time'!$E$147</c:f>
              <c:strCache>
                <c:ptCount val="1"/>
                <c:pt idx="0">
                  <c:v>BP</c:v>
                </c:pt>
              </c:strCache>
            </c:strRef>
          </c:tx>
          <c:spPr>
            <a:ln w="19050" cmpd="sng">
              <a:solidFill>
                <a:srgbClr val="CC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time'!$A$148:$A$152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time'!$E$148:$E$152</c:f>
              <c:numCache>
                <c:formatCode>General</c:formatCode>
                <c:ptCount val="5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0</c:v>
                </c:pt>
                <c:pt idx="4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361040"/>
        <c:axId val="299357120"/>
      </c:lineChart>
      <c:catAx>
        <c:axId val="299361040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n-US"/>
          </a:p>
        </c:txPr>
        <c:crossAx val="299357120"/>
        <c:crosses val="autoZero"/>
        <c:auto val="1"/>
        <c:lblAlgn val="ctr"/>
        <c:lblOffset val="100"/>
        <c:noMultiLvlLbl val="1"/>
      </c:catAx>
      <c:valAx>
        <c:axId val="29935712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FFFFFF"/>
                </a:solidFill>
              </a:defRPr>
            </a:pPr>
            <a:endParaRPr lang="en-US"/>
          </a:p>
        </c:txPr>
        <c:crossAx val="299361040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rPr lang="en-US" b="1"/>
              <a:t>U19, Last 5 Years (2013-2017)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822469636314866E-2"/>
          <c:y val="0.1122379382211091"/>
          <c:w val="0.81352171211457558"/>
          <c:h val="0.7333657663501445"/>
        </c:manualLayout>
      </c:layout>
      <c:lineChart>
        <c:grouping val="standard"/>
        <c:varyColors val="1"/>
        <c:ser>
          <c:idx val="0"/>
          <c:order val="0"/>
          <c:tx>
            <c:strRef>
              <c:f>'div # over time'!$B$176</c:f>
              <c:strCache>
                <c:ptCount val="1"/>
                <c:pt idx="0">
                  <c:v>Reg/BP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time'!$A$177:$A$181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time'!$B$177:$B$181</c:f>
              <c:numCache>
                <c:formatCode>General</c:formatCode>
                <c:ptCount val="5"/>
                <c:pt idx="0">
                  <c:v>74</c:v>
                </c:pt>
                <c:pt idx="1">
                  <c:v>79</c:v>
                </c:pt>
                <c:pt idx="2">
                  <c:v>85</c:v>
                </c:pt>
                <c:pt idx="3">
                  <c:v>81</c:v>
                </c:pt>
                <c:pt idx="4">
                  <c:v>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'div # over time'!$C$176</c:f>
              <c:strCache>
                <c:ptCount val="1"/>
                <c:pt idx="0">
                  <c:v>Regina</c:v>
                </c:pt>
              </c:strCache>
            </c:strRef>
          </c:tx>
          <c:spPr>
            <a:ln w="19050" cmpd="sng">
              <a:solidFill>
                <a:srgbClr val="6AA84F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time'!$A$177:$A$181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time'!$C$177:$C$181</c:f>
              <c:numCache>
                <c:formatCode>General</c:formatCode>
                <c:ptCount val="5"/>
                <c:pt idx="0">
                  <c:v>60</c:v>
                </c:pt>
                <c:pt idx="1">
                  <c:v>65</c:v>
                </c:pt>
                <c:pt idx="2">
                  <c:v>68</c:v>
                </c:pt>
                <c:pt idx="3">
                  <c:v>67</c:v>
                </c:pt>
                <c:pt idx="4">
                  <c:v>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'div # over time'!$D$176</c:f>
              <c:strCache>
                <c:ptCount val="1"/>
                <c:pt idx="0">
                  <c:v>S'toon</c:v>
                </c:pt>
              </c:strCache>
            </c:strRef>
          </c:tx>
          <c:spPr>
            <a:ln w="19050" cmpd="sng">
              <a:solidFill>
                <a:srgbClr val="1155CC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time'!$A$177:$A$181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time'!$D$177:$D$181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46</c:v>
                </c:pt>
                <c:pt idx="3">
                  <c:v>48</c:v>
                </c:pt>
                <c:pt idx="4">
                  <c:v>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'div # over time'!$E$176</c:f>
              <c:strCache>
                <c:ptCount val="1"/>
                <c:pt idx="0">
                  <c:v>BP</c:v>
                </c:pt>
              </c:strCache>
            </c:strRef>
          </c:tx>
          <c:spPr>
            <a:ln w="19050" cmpd="sng">
              <a:solidFill>
                <a:srgbClr val="CC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time'!$A$177:$A$181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time'!$E$177:$E$181</c:f>
              <c:numCache>
                <c:formatCode>General</c:formatCode>
                <c:ptCount val="5"/>
                <c:pt idx="0">
                  <c:v>14</c:v>
                </c:pt>
                <c:pt idx="1">
                  <c:v>14</c:v>
                </c:pt>
                <c:pt idx="2">
                  <c:v>17</c:v>
                </c:pt>
                <c:pt idx="3">
                  <c:v>14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361432"/>
        <c:axId val="299359472"/>
      </c:lineChart>
      <c:catAx>
        <c:axId val="299361432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n-US"/>
          </a:p>
        </c:txPr>
        <c:crossAx val="299359472"/>
        <c:crosses val="autoZero"/>
        <c:auto val="1"/>
        <c:lblAlgn val="ctr"/>
        <c:lblOffset val="100"/>
        <c:noMultiLvlLbl val="1"/>
      </c:catAx>
      <c:valAx>
        <c:axId val="299359472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FFFFFF"/>
                </a:solidFill>
              </a:defRPr>
            </a:pPr>
            <a:endParaRPr lang="en-US"/>
          </a:p>
        </c:txPr>
        <c:crossAx val="299361432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rPr lang="en-US" b="1"/>
              <a:t>18+, Last 5 Years (2013-2017)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938740634074437E-2"/>
          <c:y val="9.4219753853274149E-2"/>
          <c:w val="0.81563201486973658"/>
          <c:h val="0.74857080219960903"/>
        </c:manualLayout>
      </c:layout>
      <c:lineChart>
        <c:grouping val="standard"/>
        <c:varyColors val="1"/>
        <c:ser>
          <c:idx val="0"/>
          <c:order val="0"/>
          <c:tx>
            <c:strRef>
              <c:f>'div # over time'!$B$205</c:f>
              <c:strCache>
                <c:ptCount val="1"/>
                <c:pt idx="0">
                  <c:v>Reg/BP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time'!$A$206:$A$210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time'!$B$206:$B$210</c:f>
              <c:numCache>
                <c:formatCode>General</c:formatCode>
                <c:ptCount val="5"/>
                <c:pt idx="0">
                  <c:v>194</c:v>
                </c:pt>
                <c:pt idx="1">
                  <c:v>227</c:v>
                </c:pt>
                <c:pt idx="2">
                  <c:v>227</c:v>
                </c:pt>
                <c:pt idx="3">
                  <c:v>244</c:v>
                </c:pt>
                <c:pt idx="4">
                  <c:v>243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'div # over time'!$C$205</c:f>
              <c:strCache>
                <c:ptCount val="1"/>
                <c:pt idx="0">
                  <c:v>Regina</c:v>
                </c:pt>
              </c:strCache>
            </c:strRef>
          </c:tx>
          <c:spPr>
            <a:ln w="19050" cmpd="sng">
              <a:solidFill>
                <a:srgbClr val="6AA84F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time'!$A$206:$A$210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time'!$C$206:$C$210</c:f>
              <c:numCache>
                <c:formatCode>General</c:formatCode>
                <c:ptCount val="5"/>
                <c:pt idx="0">
                  <c:v>141</c:v>
                </c:pt>
                <c:pt idx="1">
                  <c:v>176</c:v>
                </c:pt>
                <c:pt idx="2">
                  <c:v>181</c:v>
                </c:pt>
                <c:pt idx="3">
                  <c:v>175</c:v>
                </c:pt>
                <c:pt idx="4">
                  <c:v>173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'div # over time'!$D$205</c:f>
              <c:strCache>
                <c:ptCount val="1"/>
                <c:pt idx="0">
                  <c:v>S'toon</c:v>
                </c:pt>
              </c:strCache>
            </c:strRef>
          </c:tx>
          <c:spPr>
            <a:ln w="19050" cmpd="sng">
              <a:solidFill>
                <a:srgbClr val="1155CC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time'!$A$206:$A$210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time'!$D$206:$D$210</c:f>
              <c:numCache>
                <c:formatCode>General</c:formatCode>
                <c:ptCount val="5"/>
                <c:pt idx="0">
                  <c:v>96</c:v>
                </c:pt>
                <c:pt idx="1">
                  <c:v>97</c:v>
                </c:pt>
                <c:pt idx="2">
                  <c:v>109</c:v>
                </c:pt>
                <c:pt idx="3">
                  <c:v>113</c:v>
                </c:pt>
                <c:pt idx="4">
                  <c:v>103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'div # over time'!$E$205</c:f>
              <c:strCache>
                <c:ptCount val="1"/>
                <c:pt idx="0">
                  <c:v>BP</c:v>
                </c:pt>
              </c:strCache>
            </c:strRef>
          </c:tx>
          <c:spPr>
            <a:ln w="19050" cmpd="sng">
              <a:solidFill>
                <a:srgbClr val="CC0000"/>
              </a:solidFill>
              <a:prstDash val="solid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2.3467358408992649E-2"/>
                  <c:y val="-2.5065799489680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time'!$A$206:$A$210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time'!$E$206:$E$210</c:f>
              <c:numCache>
                <c:formatCode>General</c:formatCode>
                <c:ptCount val="5"/>
                <c:pt idx="0">
                  <c:v>53</c:v>
                </c:pt>
                <c:pt idx="1">
                  <c:v>51</c:v>
                </c:pt>
                <c:pt idx="2">
                  <c:v>46</c:v>
                </c:pt>
                <c:pt idx="3">
                  <c:v>69</c:v>
                </c:pt>
                <c:pt idx="4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359864"/>
        <c:axId val="299355944"/>
      </c:lineChart>
      <c:catAx>
        <c:axId val="299359864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n-US"/>
          </a:p>
        </c:txPr>
        <c:crossAx val="299355944"/>
        <c:crosses val="autoZero"/>
        <c:auto val="1"/>
        <c:lblAlgn val="ctr"/>
        <c:lblOffset val="100"/>
        <c:noMultiLvlLbl val="1"/>
      </c:catAx>
      <c:valAx>
        <c:axId val="299355944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FFFFFF"/>
                </a:solidFill>
              </a:defRPr>
            </a:pPr>
            <a:endParaRPr lang="en-US"/>
          </a:p>
        </c:txPr>
        <c:crossAx val="29935986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/>
            </a:pPr>
            <a:r>
              <a:rPr lang="en-US" b="1"/>
              <a:t>Total Registrants, Last 5 Years (2013-2017)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722076407115775E-2"/>
          <c:y val="9.0913808187769618E-2"/>
          <c:w val="0.80521339871275777"/>
          <c:h val="0.78225818324433583"/>
        </c:manualLayout>
      </c:layout>
      <c:lineChart>
        <c:grouping val="standard"/>
        <c:varyColors val="1"/>
        <c:ser>
          <c:idx val="0"/>
          <c:order val="0"/>
          <c:tx>
            <c:strRef>
              <c:f>'div # over time'!$B$234</c:f>
              <c:strCache>
                <c:ptCount val="1"/>
                <c:pt idx="0">
                  <c:v>Reg/BP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time'!$A$235:$A$239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time'!$B$235:$B$239</c:f>
              <c:numCache>
                <c:formatCode>General</c:formatCode>
                <c:ptCount val="5"/>
                <c:pt idx="0">
                  <c:v>791</c:v>
                </c:pt>
                <c:pt idx="1">
                  <c:v>805</c:v>
                </c:pt>
                <c:pt idx="2">
                  <c:v>913</c:v>
                </c:pt>
                <c:pt idx="3">
                  <c:v>961</c:v>
                </c:pt>
                <c:pt idx="4">
                  <c:v>952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'div # over time'!$C$234</c:f>
              <c:strCache>
                <c:ptCount val="1"/>
                <c:pt idx="0">
                  <c:v>Regina</c:v>
                </c:pt>
              </c:strCache>
            </c:strRef>
          </c:tx>
          <c:spPr>
            <a:ln w="19050" cmpd="sng">
              <a:solidFill>
                <a:srgbClr val="6AA84F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time'!$A$235:$A$239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time'!$C$235:$C$239</c:f>
              <c:numCache>
                <c:formatCode>General</c:formatCode>
                <c:ptCount val="5"/>
                <c:pt idx="0">
                  <c:v>575</c:v>
                </c:pt>
                <c:pt idx="1">
                  <c:v>607</c:v>
                </c:pt>
                <c:pt idx="2">
                  <c:v>666</c:v>
                </c:pt>
                <c:pt idx="3">
                  <c:v>676</c:v>
                </c:pt>
                <c:pt idx="4">
                  <c:v>662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'div # over time'!$D$234</c:f>
              <c:strCache>
                <c:ptCount val="1"/>
                <c:pt idx="0">
                  <c:v>S'toon</c:v>
                </c:pt>
              </c:strCache>
            </c:strRef>
          </c:tx>
          <c:spPr>
            <a:ln w="19050" cmpd="sng">
              <a:solidFill>
                <a:srgbClr val="1155CC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time'!$A$235:$A$239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time'!$D$235:$D$239</c:f>
              <c:numCache>
                <c:formatCode>General</c:formatCode>
                <c:ptCount val="5"/>
                <c:pt idx="0">
                  <c:v>391</c:v>
                </c:pt>
                <c:pt idx="1">
                  <c:v>400</c:v>
                </c:pt>
                <c:pt idx="2">
                  <c:v>428</c:v>
                </c:pt>
                <c:pt idx="3">
                  <c:v>466</c:v>
                </c:pt>
                <c:pt idx="4">
                  <c:v>487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'div # over time'!$E$234</c:f>
              <c:strCache>
                <c:ptCount val="1"/>
                <c:pt idx="0">
                  <c:v>BP</c:v>
                </c:pt>
              </c:strCache>
            </c:strRef>
          </c:tx>
          <c:spPr>
            <a:ln w="19050" cmpd="sng">
              <a:solidFill>
                <a:srgbClr val="CC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 # over time'!$A$235:$A$239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'div # over time'!$E$235:$E$239</c:f>
              <c:numCache>
                <c:formatCode>General</c:formatCode>
                <c:ptCount val="5"/>
                <c:pt idx="0">
                  <c:v>216</c:v>
                </c:pt>
                <c:pt idx="1">
                  <c:v>198</c:v>
                </c:pt>
                <c:pt idx="2">
                  <c:v>247</c:v>
                </c:pt>
                <c:pt idx="3">
                  <c:v>285</c:v>
                </c:pt>
                <c:pt idx="4">
                  <c:v>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362216"/>
        <c:axId val="299362608"/>
      </c:lineChart>
      <c:catAx>
        <c:axId val="299362216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n-US"/>
          </a:p>
        </c:txPr>
        <c:crossAx val="299362608"/>
        <c:crosses val="autoZero"/>
        <c:auto val="1"/>
        <c:lblAlgn val="ctr"/>
        <c:lblOffset val="100"/>
        <c:noMultiLvlLbl val="1"/>
      </c:catAx>
      <c:valAx>
        <c:axId val="29936260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FFFFFF"/>
                </a:solidFill>
              </a:defRPr>
            </a:pPr>
            <a:endParaRPr lang="en-US"/>
          </a:p>
        </c:txPr>
        <c:crossAx val="299362216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57150</xdr:rowOff>
    </xdr:from>
    <xdr:ext cx="7343775" cy="35337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32</xdr:row>
      <xdr:rowOff>28575</xdr:rowOff>
    </xdr:from>
    <xdr:ext cx="7324725" cy="4324350"/>
    <xdr:graphicFrame macro="">
      <xdr:nvGraphicFramePr>
        <xdr:cNvPr id="3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62</xdr:row>
      <xdr:rowOff>19050</xdr:rowOff>
    </xdr:from>
    <xdr:ext cx="7353300" cy="4324350"/>
    <xdr:graphicFrame macro="">
      <xdr:nvGraphicFramePr>
        <xdr:cNvPr id="4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0</xdr:colOff>
      <xdr:row>92</xdr:row>
      <xdr:rowOff>57150</xdr:rowOff>
    </xdr:from>
    <xdr:ext cx="7353300" cy="4486275"/>
    <xdr:graphicFrame macro="">
      <xdr:nvGraphicFramePr>
        <xdr:cNvPr id="5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123</xdr:row>
      <xdr:rowOff>9525</xdr:rowOff>
    </xdr:from>
    <xdr:ext cx="7372350" cy="4181475"/>
    <xdr:graphicFrame macro="">
      <xdr:nvGraphicFramePr>
        <xdr:cNvPr id="6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0</xdr:colOff>
      <xdr:row>152</xdr:row>
      <xdr:rowOff>19050</xdr:rowOff>
    </xdr:from>
    <xdr:ext cx="7372350" cy="4133850"/>
    <xdr:graphicFrame macro="">
      <xdr:nvGraphicFramePr>
        <xdr:cNvPr id="7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0</xdr:colOff>
      <xdr:row>181</xdr:row>
      <xdr:rowOff>47625</xdr:rowOff>
    </xdr:from>
    <xdr:ext cx="7362825" cy="4162425"/>
    <xdr:graphicFrame macro="">
      <xdr:nvGraphicFramePr>
        <xdr:cNvPr id="8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9525</xdr:colOff>
      <xdr:row>210</xdr:row>
      <xdr:rowOff>47625</xdr:rowOff>
    </xdr:from>
    <xdr:ext cx="7343775" cy="4105275"/>
    <xdr:graphicFrame macro="">
      <xdr:nvGraphicFramePr>
        <xdr:cNvPr id="9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0</xdr:colOff>
      <xdr:row>239</xdr:row>
      <xdr:rowOff>9525</xdr:rowOff>
    </xdr:from>
    <xdr:ext cx="7372350" cy="4143375"/>
    <xdr:graphicFrame macro="">
      <xdr:nvGraphicFramePr>
        <xdr:cNvPr id="10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000"/>
  <sheetViews>
    <sheetView tabSelected="1" workbookViewId="0">
      <pane ySplit="2" topLeftCell="A3" activePane="bottomLeft" state="frozen"/>
      <selection pane="bottomLeft" sqref="A1:B2"/>
    </sheetView>
  </sheetViews>
  <sheetFormatPr defaultColWidth="14.42578125" defaultRowHeight="15" customHeight="1"/>
  <cols>
    <col min="1" max="1" width="7.85546875" customWidth="1"/>
    <col min="2" max="2" width="9.42578125" customWidth="1"/>
    <col min="3" max="3" width="10.28515625" customWidth="1"/>
    <col min="4" max="4" width="11" customWidth="1"/>
    <col min="5" max="5" width="13.140625" customWidth="1"/>
    <col min="6" max="7" width="10.28515625" customWidth="1"/>
    <col min="8" max="8" width="13.140625" customWidth="1"/>
    <col min="9" max="9" width="9" customWidth="1"/>
    <col min="10" max="10" width="9.5703125" customWidth="1"/>
    <col min="11" max="11" width="8.28515625" customWidth="1"/>
    <col min="12" max="12" width="45.140625" customWidth="1"/>
    <col min="13" max="13" width="7.85546875" customWidth="1"/>
    <col min="14" max="14" width="12.85546875" customWidth="1"/>
    <col min="15" max="16" width="10.28515625" customWidth="1"/>
    <col min="17" max="17" width="12.42578125" customWidth="1"/>
    <col min="18" max="19" width="10.28515625" customWidth="1"/>
    <col min="20" max="20" width="12.42578125" customWidth="1"/>
    <col min="21" max="21" width="9.140625" customWidth="1"/>
    <col min="22" max="22" width="9.5703125" customWidth="1"/>
    <col min="23" max="23" width="8.28515625" customWidth="1"/>
    <col min="24" max="24" width="54" customWidth="1"/>
    <col min="25" max="25" width="7.85546875" customWidth="1"/>
    <col min="26" max="26" width="12.85546875" customWidth="1"/>
    <col min="27" max="28" width="10.28515625" customWidth="1"/>
    <col min="29" max="29" width="12.42578125" customWidth="1"/>
    <col min="30" max="30" width="10.28515625" customWidth="1"/>
    <col min="31" max="31" width="9" customWidth="1"/>
    <col min="32" max="32" width="18" customWidth="1"/>
    <col min="33" max="33" width="9.140625" customWidth="1"/>
    <col min="34" max="34" width="9.5703125" customWidth="1"/>
    <col min="35" max="35" width="8.28515625" customWidth="1"/>
    <col min="36" max="36" width="50.140625" customWidth="1"/>
    <col min="37" max="37" width="7.85546875" customWidth="1"/>
    <col min="38" max="38" width="8.5703125" customWidth="1"/>
    <col min="39" max="39" width="10.28515625" customWidth="1"/>
    <col min="40" max="40" width="9" customWidth="1"/>
    <col min="41" max="41" width="18" customWidth="1"/>
    <col min="42" max="42" width="9.28515625" customWidth="1"/>
    <col min="43" max="43" width="8.7109375" customWidth="1"/>
    <col min="44" max="44" width="12.42578125" customWidth="1"/>
    <col min="45" max="45" width="9.140625" customWidth="1"/>
    <col min="46" max="46" width="9.5703125" customWidth="1"/>
    <col min="47" max="47" width="8.28515625" customWidth="1"/>
    <col min="48" max="48" width="48.5703125" customWidth="1"/>
    <col min="49" max="49" width="9.140625" customWidth="1"/>
    <col min="50" max="50" width="7.85546875" customWidth="1"/>
    <col min="51" max="51" width="13.42578125" customWidth="1"/>
    <col min="52" max="52" width="8.7109375" customWidth="1"/>
    <col min="53" max="53" width="9.140625" customWidth="1"/>
    <col min="54" max="54" width="9.5703125" customWidth="1"/>
    <col min="55" max="56" width="10.140625" customWidth="1"/>
    <col min="57" max="57" width="10.42578125" customWidth="1"/>
    <col min="58" max="58" width="9.28515625" customWidth="1"/>
    <col min="59" max="59" width="11.28515625" customWidth="1"/>
    <col min="60" max="60" width="7.85546875" customWidth="1"/>
    <col min="61" max="61" width="7.5703125" customWidth="1"/>
    <col min="62" max="73" width="7.7109375" customWidth="1"/>
  </cols>
  <sheetData>
    <row r="1" spans="1:73" ht="14.25" customHeight="1">
      <c r="A1" s="182"/>
      <c r="B1" s="174"/>
      <c r="C1" s="183" t="s">
        <v>8</v>
      </c>
      <c r="D1" s="156"/>
      <c r="E1" s="154"/>
      <c r="F1" s="183" t="s">
        <v>9</v>
      </c>
      <c r="G1" s="156"/>
      <c r="H1" s="154"/>
      <c r="I1" s="166" t="s">
        <v>10</v>
      </c>
      <c r="J1" s="164" t="s">
        <v>11</v>
      </c>
      <c r="K1" s="164" t="s">
        <v>12</v>
      </c>
      <c r="L1" s="169" t="s">
        <v>13</v>
      </c>
      <c r="M1" s="180"/>
      <c r="N1" s="174"/>
      <c r="O1" s="179" t="s">
        <v>9</v>
      </c>
      <c r="P1" s="156"/>
      <c r="Q1" s="154"/>
      <c r="R1" s="179" t="s">
        <v>15</v>
      </c>
      <c r="S1" s="156"/>
      <c r="T1" s="154"/>
      <c r="U1" s="166" t="s">
        <v>10</v>
      </c>
      <c r="V1" s="164" t="s">
        <v>11</v>
      </c>
      <c r="W1" s="164" t="s">
        <v>12</v>
      </c>
      <c r="X1" s="169" t="s">
        <v>13</v>
      </c>
      <c r="Y1" s="180"/>
      <c r="Z1" s="174"/>
      <c r="AA1" s="179" t="s">
        <v>15</v>
      </c>
      <c r="AB1" s="156"/>
      <c r="AC1" s="154"/>
      <c r="AD1" s="179" t="s">
        <v>18</v>
      </c>
      <c r="AE1" s="156"/>
      <c r="AF1" s="154"/>
      <c r="AG1" s="166" t="s">
        <v>10</v>
      </c>
      <c r="AH1" s="164" t="s">
        <v>11</v>
      </c>
      <c r="AI1" s="164" t="s">
        <v>12</v>
      </c>
      <c r="AJ1" s="169" t="s">
        <v>13</v>
      </c>
      <c r="AK1" s="180"/>
      <c r="AL1" s="174"/>
      <c r="AM1" s="179" t="s">
        <v>18</v>
      </c>
      <c r="AN1" s="156"/>
      <c r="AO1" s="154"/>
      <c r="AP1" s="181" t="s">
        <v>21</v>
      </c>
      <c r="AQ1" s="156"/>
      <c r="AR1" s="154"/>
      <c r="AS1" s="166" t="s">
        <v>10</v>
      </c>
      <c r="AT1" s="164" t="s">
        <v>11</v>
      </c>
      <c r="AU1" s="164" t="s">
        <v>12</v>
      </c>
      <c r="AV1" s="169" t="s">
        <v>13</v>
      </c>
      <c r="AX1" s="173" t="s">
        <v>22</v>
      </c>
      <c r="AY1" s="174"/>
      <c r="AZ1" s="171" t="s">
        <v>23</v>
      </c>
      <c r="BA1" s="171" t="s">
        <v>24</v>
      </c>
      <c r="BB1" s="162" t="s">
        <v>25</v>
      </c>
      <c r="BC1" s="162" t="s">
        <v>26</v>
      </c>
      <c r="BD1" s="164" t="s">
        <v>27</v>
      </c>
      <c r="BE1" s="164" t="s">
        <v>28</v>
      </c>
      <c r="BF1" s="164" t="s">
        <v>29</v>
      </c>
      <c r="BG1" s="164" t="s">
        <v>30</v>
      </c>
      <c r="BH1" s="164" t="s">
        <v>31</v>
      </c>
      <c r="BI1" s="164" t="s">
        <v>32</v>
      </c>
      <c r="BJ1" s="162" t="s">
        <v>33</v>
      </c>
      <c r="BK1" s="162" t="s">
        <v>34</v>
      </c>
      <c r="BL1" s="162" t="s">
        <v>36</v>
      </c>
      <c r="BM1" s="164" t="s">
        <v>37</v>
      </c>
      <c r="BN1" s="162" t="s">
        <v>38</v>
      </c>
      <c r="BO1" s="164" t="s">
        <v>39</v>
      </c>
      <c r="BP1" s="164" t="s">
        <v>40</v>
      </c>
      <c r="BQ1" s="164" t="s">
        <v>41</v>
      </c>
      <c r="BR1" s="164" t="s">
        <v>42</v>
      </c>
      <c r="BS1" s="164" t="s">
        <v>43</v>
      </c>
      <c r="BT1" s="164" t="s">
        <v>44</v>
      </c>
      <c r="BU1" s="164" t="s">
        <v>45</v>
      </c>
    </row>
    <row r="2" spans="1:73" ht="14.25" customHeight="1">
      <c r="A2" s="175"/>
      <c r="B2" s="176"/>
      <c r="C2" s="27" t="s">
        <v>47</v>
      </c>
      <c r="D2" s="28" t="s">
        <v>49</v>
      </c>
      <c r="E2" s="29" t="s">
        <v>50</v>
      </c>
      <c r="F2" s="27" t="s">
        <v>47</v>
      </c>
      <c r="G2" s="28" t="s">
        <v>49</v>
      </c>
      <c r="H2" s="29" t="s">
        <v>50</v>
      </c>
      <c r="I2" s="167"/>
      <c r="J2" s="165"/>
      <c r="K2" s="165"/>
      <c r="L2" s="170"/>
      <c r="M2" s="172"/>
      <c r="N2" s="176"/>
      <c r="O2" s="34" t="s">
        <v>47</v>
      </c>
      <c r="P2" s="28" t="s">
        <v>49</v>
      </c>
      <c r="Q2" s="29" t="s">
        <v>50</v>
      </c>
      <c r="R2" s="27" t="s">
        <v>47</v>
      </c>
      <c r="S2" s="28" t="s">
        <v>49</v>
      </c>
      <c r="T2" s="29" t="s">
        <v>50</v>
      </c>
      <c r="U2" s="167"/>
      <c r="V2" s="165"/>
      <c r="W2" s="165"/>
      <c r="X2" s="170"/>
      <c r="Y2" s="172"/>
      <c r="Z2" s="176"/>
      <c r="AA2" s="34" t="s">
        <v>47</v>
      </c>
      <c r="AB2" s="28" t="s">
        <v>49</v>
      </c>
      <c r="AC2" s="29" t="s">
        <v>50</v>
      </c>
      <c r="AD2" s="27" t="s">
        <v>47</v>
      </c>
      <c r="AE2" s="28" t="s">
        <v>49</v>
      </c>
      <c r="AF2" s="29" t="s">
        <v>50</v>
      </c>
      <c r="AG2" s="167"/>
      <c r="AH2" s="165"/>
      <c r="AI2" s="165"/>
      <c r="AJ2" s="170"/>
      <c r="AK2" s="172"/>
      <c r="AL2" s="176"/>
      <c r="AM2" s="34" t="s">
        <v>47</v>
      </c>
      <c r="AN2" s="28" t="s">
        <v>49</v>
      </c>
      <c r="AO2" s="29" t="s">
        <v>50</v>
      </c>
      <c r="AP2" s="27" t="s">
        <v>47</v>
      </c>
      <c r="AQ2" s="28" t="s">
        <v>49</v>
      </c>
      <c r="AR2" s="29" t="s">
        <v>50</v>
      </c>
      <c r="AS2" s="167"/>
      <c r="AT2" s="165"/>
      <c r="AU2" s="165"/>
      <c r="AV2" s="170"/>
      <c r="AX2" s="175"/>
      <c r="AY2" s="176"/>
      <c r="AZ2" s="172"/>
      <c r="BA2" s="172"/>
      <c r="BB2" s="163"/>
      <c r="BC2" s="163"/>
      <c r="BD2" s="165"/>
      <c r="BE2" s="165"/>
      <c r="BF2" s="165"/>
      <c r="BG2" s="165"/>
      <c r="BH2" s="165"/>
      <c r="BI2" s="165"/>
      <c r="BJ2" s="163"/>
      <c r="BK2" s="163"/>
      <c r="BL2" s="163"/>
      <c r="BM2" s="165"/>
      <c r="BN2" s="163"/>
      <c r="BO2" s="165"/>
      <c r="BP2" s="165"/>
      <c r="BQ2" s="165"/>
      <c r="BR2" s="165"/>
      <c r="BS2" s="165"/>
      <c r="BT2" s="165"/>
      <c r="BU2" s="165"/>
    </row>
    <row r="3" spans="1:73" ht="14.25" customHeight="1">
      <c r="A3" s="177" t="s">
        <v>3</v>
      </c>
      <c r="B3" s="36" t="s">
        <v>52</v>
      </c>
      <c r="C3" s="37" t="s">
        <v>53</v>
      </c>
      <c r="D3" s="38" t="s">
        <v>53</v>
      </c>
      <c r="E3" s="40"/>
      <c r="F3" s="37" t="s">
        <v>53</v>
      </c>
      <c r="G3" s="38" t="s">
        <v>53</v>
      </c>
      <c r="H3" s="40"/>
      <c r="I3" s="37"/>
      <c r="J3" s="38"/>
      <c r="K3" s="41"/>
      <c r="L3" s="42"/>
      <c r="M3" s="168" t="s">
        <v>3</v>
      </c>
      <c r="N3" s="36" t="s">
        <v>52</v>
      </c>
      <c r="O3" s="37" t="s">
        <v>53</v>
      </c>
      <c r="P3" s="38" t="s">
        <v>53</v>
      </c>
      <c r="Q3" s="40"/>
      <c r="R3" s="37" t="s">
        <v>53</v>
      </c>
      <c r="S3" s="38" t="s">
        <v>53</v>
      </c>
      <c r="T3" s="40"/>
      <c r="U3" s="37"/>
      <c r="V3" s="38"/>
      <c r="W3" s="41"/>
      <c r="X3" s="42"/>
      <c r="Y3" s="168" t="s">
        <v>55</v>
      </c>
      <c r="Z3" s="36" t="s">
        <v>52</v>
      </c>
      <c r="AA3" s="37" t="s">
        <v>53</v>
      </c>
      <c r="AB3" s="38" t="s">
        <v>53</v>
      </c>
      <c r="AC3" s="40"/>
      <c r="AD3" s="37">
        <v>34</v>
      </c>
      <c r="AE3" s="38" t="s">
        <v>53</v>
      </c>
      <c r="AF3" s="40"/>
      <c r="AG3" s="37">
        <f>AD3</f>
        <v>34</v>
      </c>
      <c r="AH3" s="38"/>
      <c r="AI3" s="41" t="s">
        <v>56</v>
      </c>
      <c r="AJ3" s="42" t="s">
        <v>57</v>
      </c>
      <c r="AK3" s="168" t="s">
        <v>55</v>
      </c>
      <c r="AL3" s="36" t="s">
        <v>52</v>
      </c>
      <c r="AM3" s="37">
        <v>34</v>
      </c>
      <c r="AN3" s="38" t="s">
        <v>53</v>
      </c>
      <c r="AO3" s="40"/>
      <c r="AP3" s="37">
        <v>36</v>
      </c>
      <c r="AQ3" s="38" t="s">
        <v>53</v>
      </c>
      <c r="AR3" s="40"/>
      <c r="AS3" s="37">
        <f t="shared" ref="AS3:AS10" si="0">AP3-AM3</f>
        <v>2</v>
      </c>
      <c r="AT3" s="38"/>
      <c r="AU3" s="43">
        <f t="shared" ref="AU3:AU14" si="1">AS3/AM3</f>
        <v>5.8823529411764705E-2</v>
      </c>
      <c r="AV3" s="42"/>
      <c r="AX3" s="177" t="s">
        <v>55</v>
      </c>
      <c r="AY3" s="36" t="s">
        <v>52</v>
      </c>
      <c r="AZ3" s="44">
        <f t="shared" ref="AZ3:AZ15" si="2">AVERAGE(C3,F3,R3,AD3,AP3)</f>
        <v>35</v>
      </c>
      <c r="BA3" s="45" t="s">
        <v>58</v>
      </c>
      <c r="BB3" s="46">
        <f>AS3</f>
        <v>2</v>
      </c>
      <c r="BC3" s="46"/>
      <c r="BD3" s="47">
        <f>AU3</f>
        <v>5.8823529411764705E-2</v>
      </c>
      <c r="BE3" s="46"/>
      <c r="BF3" s="45" t="s">
        <v>53</v>
      </c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</row>
    <row r="4" spans="1:73" ht="14.25" customHeight="1">
      <c r="A4" s="151"/>
      <c r="B4" s="49" t="s">
        <v>60</v>
      </c>
      <c r="C4" s="50">
        <v>40</v>
      </c>
      <c r="D4" s="51">
        <v>4</v>
      </c>
      <c r="E4" s="52"/>
      <c r="F4" s="50">
        <v>50</v>
      </c>
      <c r="G4" s="51">
        <v>4</v>
      </c>
      <c r="H4" s="52"/>
      <c r="I4" s="50">
        <f t="shared" ref="I4:J4" si="3">F4-C4</f>
        <v>10</v>
      </c>
      <c r="J4" s="51">
        <f t="shared" si="3"/>
        <v>0</v>
      </c>
      <c r="K4" s="53">
        <f t="shared" ref="K4:K14" si="4">I4/C4</f>
        <v>0.25</v>
      </c>
      <c r="L4" s="54"/>
      <c r="M4" s="160"/>
      <c r="N4" s="55" t="s">
        <v>61</v>
      </c>
      <c r="O4" s="50">
        <v>50</v>
      </c>
      <c r="P4" s="51">
        <v>4</v>
      </c>
      <c r="Q4" s="52"/>
      <c r="R4" s="50">
        <v>66</v>
      </c>
      <c r="S4" s="51">
        <v>6</v>
      </c>
      <c r="T4" s="52"/>
      <c r="U4" s="50">
        <f t="shared" ref="U4:V4" si="5">R4-O4</f>
        <v>16</v>
      </c>
      <c r="V4" s="51">
        <f t="shared" si="5"/>
        <v>2</v>
      </c>
      <c r="W4" s="53">
        <f t="shared" ref="W4:W14" si="6">U4/O4</f>
        <v>0.32</v>
      </c>
      <c r="X4" s="54" t="s">
        <v>62</v>
      </c>
      <c r="Y4" s="160"/>
      <c r="Z4" s="49" t="s">
        <v>63</v>
      </c>
      <c r="AA4" s="50">
        <v>66</v>
      </c>
      <c r="AB4" s="51">
        <v>6</v>
      </c>
      <c r="AC4" s="52"/>
      <c r="AD4" s="50">
        <v>58</v>
      </c>
      <c r="AE4" s="51">
        <v>6</v>
      </c>
      <c r="AF4" s="52"/>
      <c r="AG4" s="50">
        <f t="shared" ref="AG4:AH4" si="7">AD4-AA4</f>
        <v>-8</v>
      </c>
      <c r="AH4" s="51">
        <f t="shared" si="7"/>
        <v>0</v>
      </c>
      <c r="AI4" s="53">
        <f t="shared" ref="AI4:AI14" si="8">AG4/AA4</f>
        <v>-0.12121212121212122</v>
      </c>
      <c r="AJ4" s="54" t="s">
        <v>64</v>
      </c>
      <c r="AK4" s="160"/>
      <c r="AL4" s="49" t="s">
        <v>63</v>
      </c>
      <c r="AM4" s="50">
        <v>58</v>
      </c>
      <c r="AN4" s="51">
        <v>6</v>
      </c>
      <c r="AO4" s="52"/>
      <c r="AP4" s="50">
        <v>61</v>
      </c>
      <c r="AQ4" s="51">
        <v>5</v>
      </c>
      <c r="AR4" s="52"/>
      <c r="AS4" s="50">
        <f t="shared" si="0"/>
        <v>3</v>
      </c>
      <c r="AT4" s="51">
        <f t="shared" ref="AT4:AT10" si="9">AQ4-AN4</f>
        <v>-1</v>
      </c>
      <c r="AU4" s="53">
        <f t="shared" si="1"/>
        <v>5.1724137931034482E-2</v>
      </c>
      <c r="AV4" s="54"/>
      <c r="AX4" s="151"/>
      <c r="AY4" s="49" t="s">
        <v>61</v>
      </c>
      <c r="AZ4" s="44">
        <f t="shared" si="2"/>
        <v>55</v>
      </c>
      <c r="BA4" s="56" t="s">
        <v>65</v>
      </c>
      <c r="BB4" s="44">
        <f t="shared" ref="BB4:BB15" si="10">AVERAGE(I4,U4,AG4,AS4)</f>
        <v>5.25</v>
      </c>
      <c r="BC4" s="46"/>
      <c r="BD4" s="47">
        <f t="shared" ref="BD4:BD15" si="11">AVERAGE(K4,W4,AI4,AU4)</f>
        <v>0.12512800417972833</v>
      </c>
      <c r="BE4" s="57"/>
      <c r="BF4" s="58">
        <f t="shared" ref="BF4:BF15" si="12">AVERAGE(D4,G4,S4,AE4,AQ4)</f>
        <v>5</v>
      </c>
      <c r="BG4" s="59"/>
      <c r="BH4" s="59"/>
      <c r="BI4" s="59"/>
      <c r="BJ4" s="59"/>
      <c r="BK4" s="59"/>
      <c r="BL4" s="59"/>
      <c r="BM4" s="59"/>
      <c r="BN4" s="59">
        <v>2</v>
      </c>
      <c r="BO4" s="59">
        <v>1</v>
      </c>
      <c r="BP4" s="59">
        <v>2</v>
      </c>
      <c r="BQ4" s="59"/>
      <c r="BR4" s="59"/>
      <c r="BS4" s="59"/>
      <c r="BT4" s="59"/>
      <c r="BU4" s="59"/>
    </row>
    <row r="5" spans="1:73" ht="14.25" customHeight="1">
      <c r="A5" s="151"/>
      <c r="B5" s="49" t="s">
        <v>66</v>
      </c>
      <c r="C5" s="50">
        <v>38</v>
      </c>
      <c r="D5" s="51">
        <v>4</v>
      </c>
      <c r="E5" s="52"/>
      <c r="F5" s="50">
        <v>44</v>
      </c>
      <c r="G5" s="51">
        <v>4</v>
      </c>
      <c r="H5" s="52"/>
      <c r="I5" s="50">
        <f t="shared" ref="I5:J5" si="13">F5-C5</f>
        <v>6</v>
      </c>
      <c r="J5" s="51">
        <f t="shared" si="13"/>
        <v>0</v>
      </c>
      <c r="K5" s="53">
        <f t="shared" si="4"/>
        <v>0.15789473684210525</v>
      </c>
      <c r="L5" s="54"/>
      <c r="M5" s="160"/>
      <c r="N5" s="49" t="s">
        <v>66</v>
      </c>
      <c r="O5" s="50">
        <v>44</v>
      </c>
      <c r="P5" s="51">
        <v>4</v>
      </c>
      <c r="Q5" s="52"/>
      <c r="R5" s="50">
        <v>53</v>
      </c>
      <c r="S5" s="51">
        <v>4</v>
      </c>
      <c r="T5" s="52"/>
      <c r="U5" s="50">
        <f t="shared" ref="U5:V5" si="14">R5-O5</f>
        <v>9</v>
      </c>
      <c r="V5" s="51">
        <f t="shared" si="14"/>
        <v>0</v>
      </c>
      <c r="W5" s="53">
        <f t="shared" si="6"/>
        <v>0.20454545454545456</v>
      </c>
      <c r="X5" s="54"/>
      <c r="Y5" s="160"/>
      <c r="Z5" s="49" t="s">
        <v>66</v>
      </c>
      <c r="AA5" s="50">
        <v>53</v>
      </c>
      <c r="AB5" s="51">
        <v>4</v>
      </c>
      <c r="AC5" s="52"/>
      <c r="AD5" s="50">
        <v>59</v>
      </c>
      <c r="AE5" s="51">
        <v>6</v>
      </c>
      <c r="AF5" s="52"/>
      <c r="AG5" s="50">
        <f t="shared" ref="AG5:AH5" si="15">AD5-AA5</f>
        <v>6</v>
      </c>
      <c r="AH5" s="51">
        <f t="shared" si="15"/>
        <v>2</v>
      </c>
      <c r="AI5" s="53">
        <f t="shared" si="8"/>
        <v>0.11320754716981132</v>
      </c>
      <c r="AJ5" s="54" t="s">
        <v>64</v>
      </c>
      <c r="AK5" s="160"/>
      <c r="AL5" s="49" t="s">
        <v>66</v>
      </c>
      <c r="AM5" s="50">
        <v>59</v>
      </c>
      <c r="AN5" s="51">
        <v>6</v>
      </c>
      <c r="AO5" s="52"/>
      <c r="AP5" s="50">
        <v>80</v>
      </c>
      <c r="AQ5" s="51">
        <v>7</v>
      </c>
      <c r="AR5" s="52"/>
      <c r="AS5" s="50">
        <f t="shared" si="0"/>
        <v>21</v>
      </c>
      <c r="AT5" s="51">
        <f t="shared" si="9"/>
        <v>1</v>
      </c>
      <c r="AU5" s="53">
        <f t="shared" si="1"/>
        <v>0.3559322033898305</v>
      </c>
      <c r="AV5" s="54"/>
      <c r="AX5" s="151"/>
      <c r="AY5" s="49" t="s">
        <v>66</v>
      </c>
      <c r="AZ5" s="44">
        <f t="shared" si="2"/>
        <v>54.8</v>
      </c>
      <c r="BA5" s="56" t="s">
        <v>67</v>
      </c>
      <c r="BB5" s="44">
        <f t="shared" si="10"/>
        <v>10.5</v>
      </c>
      <c r="BC5" s="46"/>
      <c r="BD5" s="47">
        <f t="shared" si="11"/>
        <v>0.20789498548680041</v>
      </c>
      <c r="BE5" s="57"/>
      <c r="BF5" s="58">
        <f t="shared" si="12"/>
        <v>5</v>
      </c>
      <c r="BG5" s="59"/>
      <c r="BH5" s="59"/>
      <c r="BI5" s="59"/>
      <c r="BJ5" s="59"/>
      <c r="BK5" s="59"/>
      <c r="BL5" s="59"/>
      <c r="BM5" s="59"/>
      <c r="BN5" s="59">
        <v>3</v>
      </c>
      <c r="BO5" s="59"/>
      <c r="BP5" s="59">
        <v>1</v>
      </c>
      <c r="BQ5" s="59">
        <v>1</v>
      </c>
      <c r="BR5" s="59"/>
      <c r="BS5" s="59"/>
      <c r="BT5" s="59"/>
      <c r="BU5" s="59"/>
    </row>
    <row r="6" spans="1:73" ht="14.25" customHeight="1">
      <c r="A6" s="151"/>
      <c r="B6" s="49" t="s">
        <v>68</v>
      </c>
      <c r="C6" s="50">
        <v>61</v>
      </c>
      <c r="D6" s="51">
        <v>5</v>
      </c>
      <c r="E6" s="52"/>
      <c r="F6" s="50">
        <v>62</v>
      </c>
      <c r="G6" s="51">
        <v>5</v>
      </c>
      <c r="H6" s="52" t="s">
        <v>69</v>
      </c>
      <c r="I6" s="50">
        <f t="shared" ref="I6:J6" si="16">F6-C6</f>
        <v>1</v>
      </c>
      <c r="J6" s="51">
        <f t="shared" si="16"/>
        <v>0</v>
      </c>
      <c r="K6" s="53">
        <f t="shared" si="4"/>
        <v>1.6393442622950821E-2</v>
      </c>
      <c r="L6" s="54"/>
      <c r="M6" s="160"/>
      <c r="N6" s="49" t="s">
        <v>68</v>
      </c>
      <c r="O6" s="50">
        <v>62</v>
      </c>
      <c r="P6" s="51">
        <v>5</v>
      </c>
      <c r="Q6" s="52" t="s">
        <v>69</v>
      </c>
      <c r="R6" s="50">
        <v>56</v>
      </c>
      <c r="S6" s="51">
        <v>5</v>
      </c>
      <c r="T6" s="52"/>
      <c r="U6" s="50">
        <f t="shared" ref="U6:V6" si="17">R6-O6</f>
        <v>-6</v>
      </c>
      <c r="V6" s="51">
        <f t="shared" si="17"/>
        <v>0</v>
      </c>
      <c r="W6" s="53">
        <f t="shared" si="6"/>
        <v>-9.6774193548387094E-2</v>
      </c>
      <c r="X6" s="54"/>
      <c r="Y6" s="160"/>
      <c r="Z6" s="49" t="s">
        <v>68</v>
      </c>
      <c r="AA6" s="50">
        <v>56</v>
      </c>
      <c r="AB6" s="51">
        <v>5</v>
      </c>
      <c r="AC6" s="52"/>
      <c r="AD6" s="50">
        <v>49</v>
      </c>
      <c r="AE6" s="51">
        <v>5</v>
      </c>
      <c r="AF6" s="52"/>
      <c r="AG6" s="50">
        <f t="shared" ref="AG6:AH6" si="18">AD6-AA6</f>
        <v>-7</v>
      </c>
      <c r="AH6" s="51">
        <f t="shared" si="18"/>
        <v>0</v>
      </c>
      <c r="AI6" s="53">
        <f t="shared" si="8"/>
        <v>-0.125</v>
      </c>
      <c r="AJ6" s="54"/>
      <c r="AK6" s="160"/>
      <c r="AL6" s="49" t="s">
        <v>68</v>
      </c>
      <c r="AM6" s="50">
        <v>49</v>
      </c>
      <c r="AN6" s="51">
        <v>5</v>
      </c>
      <c r="AO6" s="52"/>
      <c r="AP6" s="50">
        <v>52</v>
      </c>
      <c r="AQ6" s="51">
        <v>5</v>
      </c>
      <c r="AR6" s="52"/>
      <c r="AS6" s="50">
        <f t="shared" si="0"/>
        <v>3</v>
      </c>
      <c r="AT6" s="51">
        <f t="shared" si="9"/>
        <v>0</v>
      </c>
      <c r="AU6" s="53">
        <f t="shared" si="1"/>
        <v>6.1224489795918366E-2</v>
      </c>
      <c r="AV6" s="54"/>
      <c r="AX6" s="151"/>
      <c r="AY6" s="49" t="s">
        <v>68</v>
      </c>
      <c r="AZ6" s="44">
        <f t="shared" si="2"/>
        <v>56</v>
      </c>
      <c r="BA6" s="56" t="s">
        <v>70</v>
      </c>
      <c r="BB6" s="44">
        <f t="shared" si="10"/>
        <v>-2.25</v>
      </c>
      <c r="BC6" s="46"/>
      <c r="BD6" s="47">
        <f t="shared" si="11"/>
        <v>-3.6039065282379476E-2</v>
      </c>
      <c r="BE6" s="57"/>
      <c r="BF6" s="58">
        <f t="shared" si="12"/>
        <v>5</v>
      </c>
      <c r="BG6" s="59" t="s">
        <v>71</v>
      </c>
      <c r="BH6" s="59"/>
      <c r="BI6" s="59"/>
      <c r="BJ6" s="59"/>
      <c r="BK6" s="59"/>
      <c r="BL6" s="59"/>
      <c r="BM6" s="59"/>
      <c r="BN6" s="59"/>
      <c r="BO6" s="59">
        <v>4</v>
      </c>
      <c r="BP6" s="59">
        <v>1</v>
      </c>
      <c r="BQ6" s="59"/>
      <c r="BR6" s="59"/>
      <c r="BS6" s="59"/>
      <c r="BT6" s="59"/>
      <c r="BU6" s="59"/>
    </row>
    <row r="7" spans="1:73" ht="14.25" customHeight="1">
      <c r="A7" s="151"/>
      <c r="B7" s="49" t="s">
        <v>72</v>
      </c>
      <c r="C7" s="50">
        <v>56</v>
      </c>
      <c r="D7" s="51">
        <v>5</v>
      </c>
      <c r="E7" s="52" t="s">
        <v>73</v>
      </c>
      <c r="F7" s="50">
        <v>50</v>
      </c>
      <c r="G7" s="51">
        <v>4</v>
      </c>
      <c r="H7" s="52" t="s">
        <v>74</v>
      </c>
      <c r="I7" s="50">
        <f t="shared" ref="I7:J7" si="19">F7-C7</f>
        <v>-6</v>
      </c>
      <c r="J7" s="51">
        <f t="shared" si="19"/>
        <v>-1</v>
      </c>
      <c r="K7" s="53">
        <f t="shared" si="4"/>
        <v>-0.10714285714285714</v>
      </c>
      <c r="L7" s="54"/>
      <c r="M7" s="160"/>
      <c r="N7" s="49" t="s">
        <v>72</v>
      </c>
      <c r="O7" s="50">
        <v>50</v>
      </c>
      <c r="P7" s="51">
        <v>4</v>
      </c>
      <c r="Q7" s="52" t="s">
        <v>74</v>
      </c>
      <c r="R7" s="50">
        <v>59</v>
      </c>
      <c r="S7" s="51">
        <v>5</v>
      </c>
      <c r="T7" s="52" t="s">
        <v>73</v>
      </c>
      <c r="U7" s="50">
        <f t="shared" ref="U7:V7" si="20">R7-O7</f>
        <v>9</v>
      </c>
      <c r="V7" s="51">
        <f t="shared" si="20"/>
        <v>1</v>
      </c>
      <c r="W7" s="53">
        <f t="shared" si="6"/>
        <v>0.18</v>
      </c>
      <c r="X7" s="54"/>
      <c r="Y7" s="160"/>
      <c r="Z7" s="49" t="s">
        <v>72</v>
      </c>
      <c r="AA7" s="50">
        <v>59</v>
      </c>
      <c r="AB7" s="51">
        <v>5</v>
      </c>
      <c r="AC7" s="52" t="s">
        <v>73</v>
      </c>
      <c r="AD7" s="50">
        <v>59</v>
      </c>
      <c r="AE7" s="51">
        <v>5</v>
      </c>
      <c r="AF7" s="52" t="s">
        <v>73</v>
      </c>
      <c r="AG7" s="50">
        <f t="shared" ref="AG7:AH7" si="21">AD7-AA7</f>
        <v>0</v>
      </c>
      <c r="AH7" s="51">
        <f t="shared" si="21"/>
        <v>0</v>
      </c>
      <c r="AI7" s="53">
        <f t="shared" si="8"/>
        <v>0</v>
      </c>
      <c r="AJ7" s="54"/>
      <c r="AK7" s="160"/>
      <c r="AL7" s="49" t="s">
        <v>72</v>
      </c>
      <c r="AM7" s="50">
        <v>59</v>
      </c>
      <c r="AN7" s="51">
        <v>5</v>
      </c>
      <c r="AO7" s="52" t="s">
        <v>73</v>
      </c>
      <c r="AP7" s="50">
        <v>56</v>
      </c>
      <c r="AQ7" s="51">
        <v>4</v>
      </c>
      <c r="AR7" s="52" t="s">
        <v>74</v>
      </c>
      <c r="AS7" s="50">
        <f t="shared" si="0"/>
        <v>-3</v>
      </c>
      <c r="AT7" s="51">
        <f t="shared" si="9"/>
        <v>-1</v>
      </c>
      <c r="AU7" s="53">
        <f t="shared" si="1"/>
        <v>-5.0847457627118647E-2</v>
      </c>
      <c r="AV7" s="54"/>
      <c r="AX7" s="151"/>
      <c r="AY7" s="49" t="s">
        <v>72</v>
      </c>
      <c r="AZ7" s="44">
        <f t="shared" si="2"/>
        <v>56</v>
      </c>
      <c r="BA7" s="56" t="s">
        <v>75</v>
      </c>
      <c r="BB7" s="44">
        <f t="shared" si="10"/>
        <v>0</v>
      </c>
      <c r="BC7" s="46"/>
      <c r="BD7" s="47">
        <f t="shared" si="11"/>
        <v>5.5024213075060523E-3</v>
      </c>
      <c r="BE7" s="57"/>
      <c r="BF7" s="58">
        <f t="shared" si="12"/>
        <v>4.5999999999999996</v>
      </c>
      <c r="BG7" s="59"/>
      <c r="BH7" s="59"/>
      <c r="BI7" s="59">
        <v>5</v>
      </c>
      <c r="BJ7" s="59"/>
      <c r="BK7" s="59"/>
      <c r="BL7" s="59"/>
      <c r="BM7" s="59">
        <v>2</v>
      </c>
      <c r="BN7" s="59">
        <v>3</v>
      </c>
      <c r="BO7" s="59"/>
      <c r="BP7" s="59"/>
      <c r="BQ7" s="59"/>
      <c r="BR7" s="59"/>
      <c r="BS7" s="59"/>
      <c r="BT7" s="59"/>
      <c r="BU7" s="59"/>
    </row>
    <row r="8" spans="1:73" ht="14.25" customHeight="1">
      <c r="A8" s="151"/>
      <c r="B8" s="49" t="s">
        <v>76</v>
      </c>
      <c r="C8" s="50">
        <v>60</v>
      </c>
      <c r="D8" s="51">
        <v>4</v>
      </c>
      <c r="E8" s="52" t="s">
        <v>74</v>
      </c>
      <c r="F8" s="50">
        <v>57</v>
      </c>
      <c r="G8" s="51">
        <v>4</v>
      </c>
      <c r="H8" s="52" t="s">
        <v>74</v>
      </c>
      <c r="I8" s="50">
        <f t="shared" ref="I8:J8" si="22">F8-C8</f>
        <v>-3</v>
      </c>
      <c r="J8" s="51">
        <f t="shared" si="22"/>
        <v>0</v>
      </c>
      <c r="K8" s="53">
        <f t="shared" si="4"/>
        <v>-0.05</v>
      </c>
      <c r="L8" s="54"/>
      <c r="M8" s="160"/>
      <c r="N8" s="49" t="s">
        <v>76</v>
      </c>
      <c r="O8" s="50">
        <v>57</v>
      </c>
      <c r="P8" s="51">
        <v>4</v>
      </c>
      <c r="Q8" s="52" t="s">
        <v>74</v>
      </c>
      <c r="R8" s="50">
        <v>39</v>
      </c>
      <c r="S8" s="51">
        <v>3</v>
      </c>
      <c r="T8" s="52" t="s">
        <v>77</v>
      </c>
      <c r="U8" s="50">
        <f t="shared" ref="U8:V8" si="23">R8-O8</f>
        <v>-18</v>
      </c>
      <c r="V8" s="51">
        <f t="shared" si="23"/>
        <v>-1</v>
      </c>
      <c r="W8" s="53">
        <f t="shared" si="6"/>
        <v>-0.31578947368421051</v>
      </c>
      <c r="X8" s="54"/>
      <c r="Y8" s="160"/>
      <c r="Z8" s="49" t="s">
        <v>76</v>
      </c>
      <c r="AA8" s="50">
        <v>39</v>
      </c>
      <c r="AB8" s="51">
        <v>3</v>
      </c>
      <c r="AC8" s="52" t="s">
        <v>77</v>
      </c>
      <c r="AD8" s="50">
        <v>46</v>
      </c>
      <c r="AE8" s="51">
        <v>4</v>
      </c>
      <c r="AF8" s="52" t="s">
        <v>78</v>
      </c>
      <c r="AG8" s="50">
        <f t="shared" ref="AG8:AH8" si="24">AD8-AA8</f>
        <v>7</v>
      </c>
      <c r="AH8" s="51">
        <f t="shared" si="24"/>
        <v>1</v>
      </c>
      <c r="AI8" s="53">
        <f t="shared" si="8"/>
        <v>0.17948717948717949</v>
      </c>
      <c r="AJ8" s="54"/>
      <c r="AK8" s="160"/>
      <c r="AL8" s="49" t="s">
        <v>76</v>
      </c>
      <c r="AM8" s="50">
        <v>46</v>
      </c>
      <c r="AN8" s="51">
        <v>4</v>
      </c>
      <c r="AO8" s="52" t="s">
        <v>78</v>
      </c>
      <c r="AP8" s="50">
        <v>53</v>
      </c>
      <c r="AQ8" s="51">
        <v>4</v>
      </c>
      <c r="AR8" s="52" t="s">
        <v>79</v>
      </c>
      <c r="AS8" s="50">
        <f t="shared" si="0"/>
        <v>7</v>
      </c>
      <c r="AT8" s="51">
        <f t="shared" si="9"/>
        <v>0</v>
      </c>
      <c r="AU8" s="53">
        <f t="shared" si="1"/>
        <v>0.15217391304347827</v>
      </c>
      <c r="AV8" s="54"/>
      <c r="AX8" s="151"/>
      <c r="AY8" s="49" t="s">
        <v>76</v>
      </c>
      <c r="AZ8" s="44">
        <f t="shared" si="2"/>
        <v>51</v>
      </c>
      <c r="BA8" s="56" t="s">
        <v>80</v>
      </c>
      <c r="BB8" s="44">
        <f t="shared" si="10"/>
        <v>-1.75</v>
      </c>
      <c r="BC8" s="46"/>
      <c r="BD8" s="47">
        <f t="shared" si="11"/>
        <v>-8.5320952883881848E-3</v>
      </c>
      <c r="BE8" s="57"/>
      <c r="BF8" s="58">
        <f t="shared" si="12"/>
        <v>3.8</v>
      </c>
      <c r="BG8" s="59" t="s">
        <v>82</v>
      </c>
      <c r="BH8" s="59"/>
      <c r="BI8" s="59">
        <v>4</v>
      </c>
      <c r="BJ8" s="59"/>
      <c r="BK8" s="59"/>
      <c r="BL8" s="59">
        <v>2</v>
      </c>
      <c r="BM8" s="59">
        <v>3</v>
      </c>
      <c r="BN8" s="59"/>
      <c r="BO8" s="59"/>
      <c r="BP8" s="59"/>
      <c r="BQ8" s="59"/>
      <c r="BR8" s="59"/>
      <c r="BS8" s="59"/>
      <c r="BT8" s="59"/>
      <c r="BU8" s="59"/>
    </row>
    <row r="9" spans="1:73" ht="14.25" customHeight="1">
      <c r="A9" s="151"/>
      <c r="B9" s="49" t="s">
        <v>83</v>
      </c>
      <c r="C9" s="50">
        <v>40</v>
      </c>
      <c r="D9" s="51">
        <v>3</v>
      </c>
      <c r="E9" s="52" t="s">
        <v>84</v>
      </c>
      <c r="F9" s="50">
        <v>40</v>
      </c>
      <c r="G9" s="51">
        <v>3</v>
      </c>
      <c r="H9" s="52" t="s">
        <v>84</v>
      </c>
      <c r="I9" s="50">
        <f t="shared" ref="I9:J9" si="25">F9-C9</f>
        <v>0</v>
      </c>
      <c r="J9" s="51">
        <f t="shared" si="25"/>
        <v>0</v>
      </c>
      <c r="K9" s="53">
        <f t="shared" si="4"/>
        <v>0</v>
      </c>
      <c r="L9" s="54"/>
      <c r="M9" s="160"/>
      <c r="N9" s="49" t="s">
        <v>83</v>
      </c>
      <c r="O9" s="50">
        <v>40</v>
      </c>
      <c r="P9" s="51">
        <v>3</v>
      </c>
      <c r="Q9" s="52" t="s">
        <v>84</v>
      </c>
      <c r="R9" s="50">
        <v>46</v>
      </c>
      <c r="S9" s="51">
        <v>3</v>
      </c>
      <c r="T9" s="52" t="s">
        <v>77</v>
      </c>
      <c r="U9" s="50">
        <f t="shared" ref="U9:V9" si="26">R9-O9</f>
        <v>6</v>
      </c>
      <c r="V9" s="51">
        <f t="shared" si="26"/>
        <v>0</v>
      </c>
      <c r="W9" s="53">
        <f t="shared" si="6"/>
        <v>0.15</v>
      </c>
      <c r="X9" s="54"/>
      <c r="Y9" s="160"/>
      <c r="Z9" s="49" t="s">
        <v>83</v>
      </c>
      <c r="AA9" s="50">
        <v>46</v>
      </c>
      <c r="AB9" s="51">
        <v>3</v>
      </c>
      <c r="AC9" s="52" t="s">
        <v>77</v>
      </c>
      <c r="AD9" s="50">
        <v>48</v>
      </c>
      <c r="AE9" s="51">
        <v>3</v>
      </c>
      <c r="AF9" s="52" t="s">
        <v>77</v>
      </c>
      <c r="AG9" s="50">
        <f t="shared" ref="AG9:AH9" si="27">AD9-AA9</f>
        <v>2</v>
      </c>
      <c r="AH9" s="51">
        <f t="shared" si="27"/>
        <v>0</v>
      </c>
      <c r="AI9" s="53">
        <f t="shared" si="8"/>
        <v>4.3478260869565216E-2</v>
      </c>
      <c r="AJ9" s="54"/>
      <c r="AK9" s="160"/>
      <c r="AL9" s="49" t="s">
        <v>83</v>
      </c>
      <c r="AM9" s="50">
        <v>48</v>
      </c>
      <c r="AN9" s="51">
        <v>3</v>
      </c>
      <c r="AO9" s="52" t="s">
        <v>77</v>
      </c>
      <c r="AP9" s="50">
        <v>46</v>
      </c>
      <c r="AQ9" s="51">
        <v>3</v>
      </c>
      <c r="AR9" s="52" t="s">
        <v>85</v>
      </c>
      <c r="AS9" s="50">
        <f t="shared" si="0"/>
        <v>-2</v>
      </c>
      <c r="AT9" s="51">
        <f t="shared" si="9"/>
        <v>0</v>
      </c>
      <c r="AU9" s="53">
        <f t="shared" si="1"/>
        <v>-4.1666666666666664E-2</v>
      </c>
      <c r="AV9" s="54"/>
      <c r="AX9" s="151"/>
      <c r="AY9" s="49" t="s">
        <v>83</v>
      </c>
      <c r="AZ9" s="44">
        <f t="shared" si="2"/>
        <v>44</v>
      </c>
      <c r="BA9" s="56" t="s">
        <v>86</v>
      </c>
      <c r="BB9" s="44">
        <f t="shared" si="10"/>
        <v>1.5</v>
      </c>
      <c r="BC9" s="46"/>
      <c r="BD9" s="47">
        <f t="shared" si="11"/>
        <v>3.7952898550724638E-2</v>
      </c>
      <c r="BE9" s="57"/>
      <c r="BF9" s="58">
        <f t="shared" si="12"/>
        <v>3</v>
      </c>
      <c r="BG9" s="59">
        <v>3</v>
      </c>
      <c r="BH9" s="59"/>
      <c r="BI9" s="59">
        <v>2</v>
      </c>
      <c r="BJ9" s="59"/>
      <c r="BK9" s="59"/>
      <c r="BL9" s="59">
        <v>5</v>
      </c>
      <c r="BM9" s="59"/>
      <c r="BN9" s="59"/>
      <c r="BO9" s="59"/>
      <c r="BP9" s="59"/>
      <c r="BQ9" s="59"/>
      <c r="BR9" s="59"/>
      <c r="BS9" s="59"/>
      <c r="BT9" s="59"/>
      <c r="BU9" s="59"/>
    </row>
    <row r="10" spans="1:73" ht="14.25" customHeight="1">
      <c r="A10" s="151"/>
      <c r="B10" s="60" t="s">
        <v>87</v>
      </c>
      <c r="C10" s="61">
        <v>96</v>
      </c>
      <c r="D10" s="62">
        <v>6</v>
      </c>
      <c r="E10" s="63" t="s">
        <v>92</v>
      </c>
      <c r="F10" s="61">
        <v>97</v>
      </c>
      <c r="G10" s="62">
        <v>6</v>
      </c>
      <c r="H10" s="63" t="s">
        <v>92</v>
      </c>
      <c r="I10" s="61">
        <f t="shared" ref="I10:J10" si="28">F10-C10</f>
        <v>1</v>
      </c>
      <c r="J10" s="62">
        <f t="shared" si="28"/>
        <v>0</v>
      </c>
      <c r="K10" s="64">
        <f t="shared" si="4"/>
        <v>1.0416666666666666E-2</v>
      </c>
      <c r="L10" s="65"/>
      <c r="M10" s="160"/>
      <c r="N10" s="60" t="s">
        <v>87</v>
      </c>
      <c r="O10" s="61">
        <v>97</v>
      </c>
      <c r="P10" s="62">
        <v>6</v>
      </c>
      <c r="Q10" s="63" t="s">
        <v>92</v>
      </c>
      <c r="R10" s="61">
        <v>109</v>
      </c>
      <c r="S10" s="62">
        <v>7</v>
      </c>
      <c r="T10" s="63" t="s">
        <v>93</v>
      </c>
      <c r="U10" s="61">
        <f t="shared" ref="U10:V10" si="29">R10-O10</f>
        <v>12</v>
      </c>
      <c r="V10" s="62">
        <f t="shared" si="29"/>
        <v>1</v>
      </c>
      <c r="W10" s="64">
        <f t="shared" si="6"/>
        <v>0.12371134020618557</v>
      </c>
      <c r="X10" s="65"/>
      <c r="Y10" s="160"/>
      <c r="Z10" s="60" t="s">
        <v>87</v>
      </c>
      <c r="AA10" s="61">
        <v>109</v>
      </c>
      <c r="AB10" s="62">
        <v>7</v>
      </c>
      <c r="AC10" s="63" t="s">
        <v>93</v>
      </c>
      <c r="AD10" s="61">
        <v>113</v>
      </c>
      <c r="AE10" s="62">
        <v>7</v>
      </c>
      <c r="AF10" s="63" t="s">
        <v>93</v>
      </c>
      <c r="AG10" s="61">
        <f t="shared" ref="AG10:AH10" si="30">AD10-AA10</f>
        <v>4</v>
      </c>
      <c r="AH10" s="62">
        <f t="shared" si="30"/>
        <v>0</v>
      </c>
      <c r="AI10" s="64">
        <f t="shared" si="8"/>
        <v>3.669724770642202E-2</v>
      </c>
      <c r="AJ10" s="65"/>
      <c r="AK10" s="160"/>
      <c r="AL10" s="60" t="s">
        <v>87</v>
      </c>
      <c r="AM10" s="61">
        <v>113</v>
      </c>
      <c r="AN10" s="62">
        <v>7</v>
      </c>
      <c r="AO10" s="63" t="s">
        <v>93</v>
      </c>
      <c r="AP10" s="61">
        <v>103</v>
      </c>
      <c r="AQ10" s="62">
        <v>7</v>
      </c>
      <c r="AR10" s="63" t="s">
        <v>95</v>
      </c>
      <c r="AS10" s="61">
        <f t="shared" si="0"/>
        <v>-10</v>
      </c>
      <c r="AT10" s="62">
        <f t="shared" si="9"/>
        <v>0</v>
      </c>
      <c r="AU10" s="64">
        <f t="shared" si="1"/>
        <v>-8.8495575221238937E-2</v>
      </c>
      <c r="AV10" s="65"/>
      <c r="AX10" s="151"/>
      <c r="AY10" s="60" t="s">
        <v>87</v>
      </c>
      <c r="AZ10" s="66">
        <f t="shared" si="2"/>
        <v>103.6</v>
      </c>
      <c r="BA10" s="67" t="s">
        <v>96</v>
      </c>
      <c r="BB10" s="68">
        <f t="shared" si="10"/>
        <v>1.75</v>
      </c>
      <c r="BC10" s="69"/>
      <c r="BD10" s="70">
        <f t="shared" si="11"/>
        <v>2.0582419839508828E-2</v>
      </c>
      <c r="BE10" s="71"/>
      <c r="BF10" s="72">
        <f t="shared" si="12"/>
        <v>6.6</v>
      </c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</row>
    <row r="11" spans="1:73" ht="14.25" customHeight="1">
      <c r="A11" s="151"/>
      <c r="B11" s="74" t="s">
        <v>97</v>
      </c>
      <c r="C11" s="75">
        <f t="shared" ref="C11:D11" si="31">SUM(C4:C10)</f>
        <v>391</v>
      </c>
      <c r="D11" s="75">
        <f t="shared" si="31"/>
        <v>31</v>
      </c>
      <c r="E11" s="76"/>
      <c r="F11" s="75">
        <f t="shared" ref="F11:G11" si="32">SUM(F3:F10)</f>
        <v>400</v>
      </c>
      <c r="G11" s="75">
        <f t="shared" si="32"/>
        <v>30</v>
      </c>
      <c r="H11" s="76"/>
      <c r="I11" s="75">
        <f t="shared" ref="I11:J11" si="33">SUM(I3:I10)</f>
        <v>9</v>
      </c>
      <c r="J11" s="75">
        <f t="shared" si="33"/>
        <v>-1</v>
      </c>
      <c r="K11" s="77">
        <f t="shared" si="4"/>
        <v>2.3017902813299233E-2</v>
      </c>
      <c r="L11" s="78" t="s">
        <v>98</v>
      </c>
      <c r="M11" s="160"/>
      <c r="N11" s="74" t="s">
        <v>97</v>
      </c>
      <c r="O11" s="75">
        <f t="shared" ref="O11:P11" si="34">SUM(O4:O10)</f>
        <v>400</v>
      </c>
      <c r="P11" s="75">
        <f t="shared" si="34"/>
        <v>30</v>
      </c>
      <c r="Q11" s="76"/>
      <c r="R11" s="75">
        <f t="shared" ref="R11:S11" si="35">SUM(R3:R10)</f>
        <v>428</v>
      </c>
      <c r="S11" s="75">
        <f t="shared" si="35"/>
        <v>33</v>
      </c>
      <c r="T11" s="76"/>
      <c r="U11" s="75">
        <f t="shared" ref="U11:V11" si="36">SUM(U3:U10)</f>
        <v>28</v>
      </c>
      <c r="V11" s="75">
        <f t="shared" si="36"/>
        <v>3</v>
      </c>
      <c r="W11" s="77">
        <f t="shared" si="6"/>
        <v>7.0000000000000007E-2</v>
      </c>
      <c r="X11" s="78" t="s">
        <v>99</v>
      </c>
      <c r="Y11" s="160"/>
      <c r="Z11" s="74" t="s">
        <v>97</v>
      </c>
      <c r="AA11" s="75">
        <f t="shared" ref="AA11:AB11" si="37">SUM(AA4:AA10)</f>
        <v>428</v>
      </c>
      <c r="AB11" s="75">
        <f t="shared" si="37"/>
        <v>33</v>
      </c>
      <c r="AC11" s="76"/>
      <c r="AD11" s="75">
        <f t="shared" ref="AD11:AE11" si="38">SUM(AD3:AD10)</f>
        <v>466</v>
      </c>
      <c r="AE11" s="75">
        <f t="shared" si="38"/>
        <v>36</v>
      </c>
      <c r="AF11" s="76"/>
      <c r="AG11" s="75">
        <f t="shared" ref="AG11:AH11" si="39">SUM(AG3:AG10)</f>
        <v>38</v>
      </c>
      <c r="AH11" s="75">
        <f t="shared" si="39"/>
        <v>3</v>
      </c>
      <c r="AI11" s="77">
        <f t="shared" si="8"/>
        <v>8.8785046728971959E-2</v>
      </c>
      <c r="AJ11" s="78" t="s">
        <v>100</v>
      </c>
      <c r="AK11" s="160"/>
      <c r="AL11" s="74" t="s">
        <v>97</v>
      </c>
      <c r="AM11" s="75">
        <f t="shared" ref="AM11:AN11" si="40">SUM(AM3:AM10)</f>
        <v>466</v>
      </c>
      <c r="AN11" s="75">
        <f t="shared" si="40"/>
        <v>36</v>
      </c>
      <c r="AO11" s="76"/>
      <c r="AP11" s="75">
        <f t="shared" ref="AP11:AQ11" si="41">SUM(AP3:AP10)</f>
        <v>487</v>
      </c>
      <c r="AQ11" s="75">
        <f t="shared" si="41"/>
        <v>35</v>
      </c>
      <c r="AR11" s="76"/>
      <c r="AS11" s="75">
        <f t="shared" ref="AS11:AT11" si="42">SUM(AS3:AS10)</f>
        <v>21</v>
      </c>
      <c r="AT11" s="75">
        <f t="shared" si="42"/>
        <v>-1</v>
      </c>
      <c r="AU11" s="77">
        <f t="shared" si="1"/>
        <v>4.5064377682403435E-2</v>
      </c>
      <c r="AV11" s="78" t="s">
        <v>101</v>
      </c>
      <c r="AX11" s="151"/>
      <c r="AY11" s="74" t="s">
        <v>97</v>
      </c>
      <c r="AZ11" s="79">
        <f t="shared" si="2"/>
        <v>434.4</v>
      </c>
      <c r="BA11" s="80" t="s">
        <v>102</v>
      </c>
      <c r="BB11" s="81">
        <f t="shared" si="10"/>
        <v>24</v>
      </c>
      <c r="BC11" s="82"/>
      <c r="BD11" s="83">
        <f t="shared" si="11"/>
        <v>5.6716831806168662E-2</v>
      </c>
      <c r="BE11" s="84"/>
      <c r="BF11" s="84">
        <f t="shared" si="12"/>
        <v>33</v>
      </c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</row>
    <row r="12" spans="1:73" ht="14.25" customHeight="1">
      <c r="A12" s="151"/>
      <c r="B12" s="86" t="s">
        <v>103</v>
      </c>
      <c r="C12" s="37">
        <f t="shared" ref="C12:D12" si="43">SUM(C4:C5)</f>
        <v>78</v>
      </c>
      <c r="D12" s="37">
        <f t="shared" si="43"/>
        <v>8</v>
      </c>
      <c r="E12" s="87" t="s">
        <v>104</v>
      </c>
      <c r="F12" s="37">
        <f t="shared" ref="F12:G12" si="44">SUM(F3:F5)</f>
        <v>94</v>
      </c>
      <c r="G12" s="37">
        <f t="shared" si="44"/>
        <v>8</v>
      </c>
      <c r="H12" s="87" t="s">
        <v>104</v>
      </c>
      <c r="I12" s="37">
        <f t="shared" ref="I12:J12" si="45">SUM(I3:I5)</f>
        <v>16</v>
      </c>
      <c r="J12" s="37">
        <f t="shared" si="45"/>
        <v>0</v>
      </c>
      <c r="K12" s="88">
        <f t="shared" si="4"/>
        <v>0.20512820512820512</v>
      </c>
      <c r="L12" s="42"/>
      <c r="M12" s="160"/>
      <c r="N12" s="86" t="s">
        <v>105</v>
      </c>
      <c r="O12" s="37">
        <f t="shared" ref="O12:P12" si="46">SUM(O4:O5)</f>
        <v>94</v>
      </c>
      <c r="P12" s="37">
        <f t="shared" si="46"/>
        <v>8</v>
      </c>
      <c r="Q12" s="87" t="s">
        <v>104</v>
      </c>
      <c r="R12" s="37">
        <f t="shared" ref="R12:S12" si="47">SUM(R3:R5)</f>
        <v>119</v>
      </c>
      <c r="S12" s="37">
        <f t="shared" si="47"/>
        <v>10</v>
      </c>
      <c r="T12" s="87" t="s">
        <v>104</v>
      </c>
      <c r="U12" s="37">
        <f t="shared" ref="U12:V12" si="48">SUM(U3:U5)</f>
        <v>25</v>
      </c>
      <c r="V12" s="37">
        <f t="shared" si="48"/>
        <v>2</v>
      </c>
      <c r="W12" s="88">
        <f t="shared" si="6"/>
        <v>0.26595744680851063</v>
      </c>
      <c r="X12" s="42"/>
      <c r="Y12" s="160"/>
      <c r="Z12" s="86" t="s">
        <v>106</v>
      </c>
      <c r="AA12" s="37">
        <f t="shared" ref="AA12:AB12" si="49">SUM(AA4:AA5)</f>
        <v>119</v>
      </c>
      <c r="AB12" s="37">
        <f t="shared" si="49"/>
        <v>10</v>
      </c>
      <c r="AC12" s="87" t="s">
        <v>104</v>
      </c>
      <c r="AD12" s="37">
        <f t="shared" ref="AD12:AE12" si="50">SUM(AD3:AD5)</f>
        <v>151</v>
      </c>
      <c r="AE12" s="37">
        <f t="shared" si="50"/>
        <v>12</v>
      </c>
      <c r="AF12" s="87" t="s">
        <v>104</v>
      </c>
      <c r="AG12" s="37">
        <f t="shared" ref="AG12:AH12" si="51">SUM(AG3:AG5)</f>
        <v>32</v>
      </c>
      <c r="AH12" s="37">
        <f t="shared" si="51"/>
        <v>2</v>
      </c>
      <c r="AI12" s="88">
        <f t="shared" si="8"/>
        <v>0.26890756302521007</v>
      </c>
      <c r="AJ12" s="42"/>
      <c r="AK12" s="160"/>
      <c r="AL12" s="86" t="s">
        <v>51</v>
      </c>
      <c r="AM12" s="37">
        <f t="shared" ref="AM12:AN12" si="52">SUM(AM3:AM5)</f>
        <v>151</v>
      </c>
      <c r="AN12" s="37">
        <f t="shared" si="52"/>
        <v>12</v>
      </c>
      <c r="AO12" s="87" t="s">
        <v>104</v>
      </c>
      <c r="AP12" s="37">
        <f t="shared" ref="AP12:AQ12" si="53">SUM(AP3:AP5)</f>
        <v>177</v>
      </c>
      <c r="AQ12" s="37">
        <f t="shared" si="53"/>
        <v>12</v>
      </c>
      <c r="AR12" s="87" t="s">
        <v>104</v>
      </c>
      <c r="AS12" s="37">
        <f t="shared" ref="AS12:AT12" si="54">SUM(AS3:AS5)</f>
        <v>26</v>
      </c>
      <c r="AT12" s="37">
        <f t="shared" si="54"/>
        <v>0</v>
      </c>
      <c r="AU12" s="88">
        <f t="shared" si="1"/>
        <v>0.17218543046357615</v>
      </c>
      <c r="AV12" s="42"/>
      <c r="AX12" s="151"/>
      <c r="AY12" s="86" t="s">
        <v>108</v>
      </c>
      <c r="AZ12" s="90">
        <f t="shared" si="2"/>
        <v>123.8</v>
      </c>
      <c r="BA12" s="91" t="s">
        <v>109</v>
      </c>
      <c r="BB12" s="44">
        <f t="shared" si="10"/>
        <v>24.75</v>
      </c>
      <c r="BC12" s="47"/>
      <c r="BD12" s="47">
        <f t="shared" si="11"/>
        <v>0.22804466135637549</v>
      </c>
      <c r="BE12" s="57"/>
      <c r="BF12" s="58">
        <f t="shared" si="12"/>
        <v>10</v>
      </c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</row>
    <row r="13" spans="1:73" ht="14.25" customHeight="1">
      <c r="A13" s="151"/>
      <c r="B13" s="86" t="s">
        <v>110</v>
      </c>
      <c r="C13" s="37">
        <f t="shared" ref="C13:D13" si="55">SUM(C4:C6)</f>
        <v>139</v>
      </c>
      <c r="D13" s="37">
        <f t="shared" si="55"/>
        <v>13</v>
      </c>
      <c r="E13" s="92">
        <f t="shared" ref="E13:E15" si="56">C13/C$11</f>
        <v>0.35549872122762149</v>
      </c>
      <c r="F13" s="37">
        <f t="shared" ref="F13:G13" si="57">SUM(F3:F6)</f>
        <v>156</v>
      </c>
      <c r="G13" s="37">
        <f t="shared" si="57"/>
        <v>13</v>
      </c>
      <c r="H13" s="92">
        <f t="shared" ref="H13:H15" si="58">F13/F$11</f>
        <v>0.39</v>
      </c>
      <c r="I13" s="37">
        <f t="shared" ref="I13:J13" si="59">SUM(I3:I6)</f>
        <v>17</v>
      </c>
      <c r="J13" s="37">
        <f t="shared" si="59"/>
        <v>0</v>
      </c>
      <c r="K13" s="88">
        <f t="shared" si="4"/>
        <v>0.1223021582733813</v>
      </c>
      <c r="L13" s="54"/>
      <c r="M13" s="160"/>
      <c r="N13" s="86" t="s">
        <v>111</v>
      </c>
      <c r="O13" s="37">
        <f t="shared" ref="O13:P13" si="60">SUM(O4:O6)</f>
        <v>156</v>
      </c>
      <c r="P13" s="37">
        <f t="shared" si="60"/>
        <v>13</v>
      </c>
      <c r="Q13" s="92">
        <f t="shared" ref="Q13:Q15" si="61">O13/O$11</f>
        <v>0.39</v>
      </c>
      <c r="R13" s="37">
        <f t="shared" ref="R13:S13" si="62">SUM(R3:R6)</f>
        <v>175</v>
      </c>
      <c r="S13" s="37">
        <f t="shared" si="62"/>
        <v>15</v>
      </c>
      <c r="T13" s="92">
        <f t="shared" ref="T13:T15" si="63">R13/R$11</f>
        <v>0.40887850467289721</v>
      </c>
      <c r="U13" s="37">
        <f t="shared" ref="U13:V13" si="64">SUM(U3:U6)</f>
        <v>19</v>
      </c>
      <c r="V13" s="37">
        <f t="shared" si="64"/>
        <v>2</v>
      </c>
      <c r="W13" s="88">
        <f t="shared" si="6"/>
        <v>0.12179487179487179</v>
      </c>
      <c r="X13" s="54"/>
      <c r="Y13" s="160"/>
      <c r="Z13" s="86" t="s">
        <v>112</v>
      </c>
      <c r="AA13" s="37">
        <f t="shared" ref="AA13:AB13" si="65">SUM(AA4:AA6)</f>
        <v>175</v>
      </c>
      <c r="AB13" s="37">
        <f t="shared" si="65"/>
        <v>15</v>
      </c>
      <c r="AC13" s="92">
        <f t="shared" ref="AC13:AC15" si="66">AA13/AA$11</f>
        <v>0.40887850467289721</v>
      </c>
      <c r="AD13" s="37">
        <f t="shared" ref="AD13:AE13" si="67">SUM(AD3:AD6)</f>
        <v>200</v>
      </c>
      <c r="AE13" s="37">
        <f t="shared" si="67"/>
        <v>17</v>
      </c>
      <c r="AF13" s="92">
        <f>AD13/AD11</f>
        <v>0.42918454935622319</v>
      </c>
      <c r="AG13" s="37">
        <f t="shared" ref="AG13:AH13" si="68">SUM(AG3:AG6)</f>
        <v>25</v>
      </c>
      <c r="AH13" s="37">
        <f t="shared" si="68"/>
        <v>2</v>
      </c>
      <c r="AI13" s="88">
        <f t="shared" si="8"/>
        <v>0.14285714285714285</v>
      </c>
      <c r="AJ13" s="54"/>
      <c r="AK13" s="160"/>
      <c r="AL13" s="86" t="s">
        <v>59</v>
      </c>
      <c r="AM13" s="37">
        <f t="shared" ref="AM13:AN13" si="69">SUM(AM3:AM6)</f>
        <v>200</v>
      </c>
      <c r="AN13" s="37">
        <f t="shared" si="69"/>
        <v>17</v>
      </c>
      <c r="AO13" s="92">
        <f>AM13/AM11</f>
        <v>0.42918454935622319</v>
      </c>
      <c r="AP13" s="37">
        <f t="shared" ref="AP13:AQ13" si="70">SUM(AP3:AP6)</f>
        <v>229</v>
      </c>
      <c r="AQ13" s="37">
        <f t="shared" si="70"/>
        <v>17</v>
      </c>
      <c r="AR13" s="92">
        <f>AP13/AP11</f>
        <v>0.47022587268993837</v>
      </c>
      <c r="AS13" s="37">
        <f t="shared" ref="AS13:AT13" si="71">SUM(AS3:AS6)</f>
        <v>29</v>
      </c>
      <c r="AT13" s="37">
        <f t="shared" si="71"/>
        <v>0</v>
      </c>
      <c r="AU13" s="88">
        <f t="shared" si="1"/>
        <v>0.14499999999999999</v>
      </c>
      <c r="AV13" s="42"/>
      <c r="AX13" s="151"/>
      <c r="AY13" s="86" t="s">
        <v>113</v>
      </c>
      <c r="AZ13" s="44">
        <f t="shared" si="2"/>
        <v>179.8</v>
      </c>
      <c r="BA13" s="56" t="s">
        <v>114</v>
      </c>
      <c r="BB13" s="44">
        <f t="shared" si="10"/>
        <v>22.5</v>
      </c>
      <c r="BC13" s="47"/>
      <c r="BD13" s="47">
        <f t="shared" si="11"/>
        <v>0.13298854323134898</v>
      </c>
      <c r="BE13" s="57"/>
      <c r="BF13" s="58">
        <f t="shared" si="12"/>
        <v>15</v>
      </c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</row>
    <row r="14" spans="1:73" ht="14.25" customHeight="1">
      <c r="A14" s="151"/>
      <c r="B14" s="86" t="s">
        <v>115</v>
      </c>
      <c r="C14" s="37">
        <f t="shared" ref="C14:D14" si="72">SUM(C7:C9)</f>
        <v>156</v>
      </c>
      <c r="D14" s="37">
        <f t="shared" si="72"/>
        <v>12</v>
      </c>
      <c r="E14" s="92">
        <f t="shared" si="56"/>
        <v>0.39897698209718668</v>
      </c>
      <c r="F14" s="37">
        <f t="shared" ref="F14:G14" si="73">SUM(F7:F9)</f>
        <v>147</v>
      </c>
      <c r="G14" s="37">
        <f t="shared" si="73"/>
        <v>11</v>
      </c>
      <c r="H14" s="92">
        <f t="shared" si="58"/>
        <v>0.36749999999999999</v>
      </c>
      <c r="I14" s="37">
        <f t="shared" ref="I14:J14" si="74">SUM(I7:I9)</f>
        <v>-9</v>
      </c>
      <c r="J14" s="37">
        <f t="shared" si="74"/>
        <v>-1</v>
      </c>
      <c r="K14" s="88">
        <f t="shared" si="4"/>
        <v>-5.7692307692307696E-2</v>
      </c>
      <c r="L14" s="54"/>
      <c r="M14" s="160"/>
      <c r="N14" s="86" t="s">
        <v>115</v>
      </c>
      <c r="O14" s="37">
        <f t="shared" ref="O14:P14" si="75">SUM(O7:O9)</f>
        <v>147</v>
      </c>
      <c r="P14" s="37">
        <f t="shared" si="75"/>
        <v>11</v>
      </c>
      <c r="Q14" s="92">
        <f t="shared" si="61"/>
        <v>0.36749999999999999</v>
      </c>
      <c r="R14" s="37">
        <f t="shared" ref="R14:S14" si="76">SUM(R7:R9)</f>
        <v>144</v>
      </c>
      <c r="S14" s="37">
        <f t="shared" si="76"/>
        <v>11</v>
      </c>
      <c r="T14" s="92">
        <f t="shared" si="63"/>
        <v>0.3364485981308411</v>
      </c>
      <c r="U14" s="37">
        <f t="shared" ref="U14:V14" si="77">SUM(U7:U9)</f>
        <v>-3</v>
      </c>
      <c r="V14" s="37">
        <f t="shared" si="77"/>
        <v>0</v>
      </c>
      <c r="W14" s="88">
        <f t="shared" si="6"/>
        <v>-2.0408163265306121E-2</v>
      </c>
      <c r="X14" s="54"/>
      <c r="Y14" s="160"/>
      <c r="Z14" s="86" t="s">
        <v>115</v>
      </c>
      <c r="AA14" s="37">
        <f t="shared" ref="AA14:AB14" si="78">SUM(AA7:AA9)</f>
        <v>144</v>
      </c>
      <c r="AB14" s="37">
        <f t="shared" si="78"/>
        <v>11</v>
      </c>
      <c r="AC14" s="92">
        <f t="shared" si="66"/>
        <v>0.3364485981308411</v>
      </c>
      <c r="AD14" s="37">
        <f t="shared" ref="AD14:AE14" si="79">SUM(AD7:AD9)</f>
        <v>153</v>
      </c>
      <c r="AE14" s="37">
        <f t="shared" si="79"/>
        <v>12</v>
      </c>
      <c r="AF14" s="92">
        <f>AD14/AD11</f>
        <v>0.3283261802575107</v>
      </c>
      <c r="AG14" s="37">
        <f t="shared" ref="AG14:AH14" si="80">SUM(AG7:AG9)</f>
        <v>9</v>
      </c>
      <c r="AH14" s="37">
        <f t="shared" si="80"/>
        <v>1</v>
      </c>
      <c r="AI14" s="88">
        <f t="shared" si="8"/>
        <v>6.25E-2</v>
      </c>
      <c r="AJ14" s="54"/>
      <c r="AK14" s="160"/>
      <c r="AL14" s="86" t="s">
        <v>115</v>
      </c>
      <c r="AM14" s="37">
        <f t="shared" ref="AM14:AN14" si="81">SUM(AM7:AM9)</f>
        <v>153</v>
      </c>
      <c r="AN14" s="37">
        <f t="shared" si="81"/>
        <v>12</v>
      </c>
      <c r="AO14" s="92">
        <f>AM14/AM11</f>
        <v>0.3283261802575107</v>
      </c>
      <c r="AP14" s="37">
        <f t="shared" ref="AP14:AQ14" si="82">SUM(AP7:AP9)</f>
        <v>155</v>
      </c>
      <c r="AQ14" s="37">
        <f t="shared" si="82"/>
        <v>11</v>
      </c>
      <c r="AR14" s="92">
        <f>AP14/AP11</f>
        <v>0.31827515400410678</v>
      </c>
      <c r="AS14" s="37">
        <f t="shared" ref="AS14:AT14" si="83">SUM(AS7:AS9)</f>
        <v>2</v>
      </c>
      <c r="AT14" s="37">
        <f t="shared" si="83"/>
        <v>-1</v>
      </c>
      <c r="AU14" s="88">
        <f t="shared" si="1"/>
        <v>1.3071895424836602E-2</v>
      </c>
      <c r="AV14" s="54"/>
      <c r="AX14" s="151"/>
      <c r="AY14" s="86" t="s">
        <v>115</v>
      </c>
      <c r="AZ14" s="44">
        <f t="shared" si="2"/>
        <v>151</v>
      </c>
      <c r="BA14" s="56" t="s">
        <v>117</v>
      </c>
      <c r="BB14" s="44">
        <f t="shared" si="10"/>
        <v>-0.25</v>
      </c>
      <c r="BC14" s="47"/>
      <c r="BD14" s="47">
        <f t="shared" si="11"/>
        <v>-6.3214388319430279E-4</v>
      </c>
      <c r="BE14" s="57"/>
      <c r="BF14" s="58">
        <f t="shared" si="12"/>
        <v>11.4</v>
      </c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</row>
    <row r="15" spans="1:73" ht="14.25" customHeight="1">
      <c r="A15" s="152"/>
      <c r="B15" s="86" t="s">
        <v>87</v>
      </c>
      <c r="C15" s="37">
        <f t="shared" ref="C15:D15" si="84">C10</f>
        <v>96</v>
      </c>
      <c r="D15" s="37">
        <f t="shared" si="84"/>
        <v>6</v>
      </c>
      <c r="E15" s="92">
        <f t="shared" si="56"/>
        <v>0.24552429667519182</v>
      </c>
      <c r="F15" s="37">
        <f t="shared" ref="F15:G15" si="85">F10</f>
        <v>97</v>
      </c>
      <c r="G15" s="37">
        <f t="shared" si="85"/>
        <v>6</v>
      </c>
      <c r="H15" s="92">
        <f t="shared" si="58"/>
        <v>0.24249999999999999</v>
      </c>
      <c r="I15" s="37">
        <f>I10</f>
        <v>1</v>
      </c>
      <c r="J15" s="37">
        <f>SUM(J8:J10)</f>
        <v>0</v>
      </c>
      <c r="K15" s="88">
        <f>K10</f>
        <v>1.0416666666666666E-2</v>
      </c>
      <c r="L15" s="54"/>
      <c r="M15" s="161"/>
      <c r="N15" s="86" t="s">
        <v>87</v>
      </c>
      <c r="O15" s="37">
        <f t="shared" ref="O15:P15" si="86">O10</f>
        <v>97</v>
      </c>
      <c r="P15" s="37">
        <f t="shared" si="86"/>
        <v>6</v>
      </c>
      <c r="Q15" s="92">
        <f t="shared" si="61"/>
        <v>0.24249999999999999</v>
      </c>
      <c r="R15" s="37">
        <f t="shared" ref="R15:S15" si="87">R10</f>
        <v>109</v>
      </c>
      <c r="S15" s="37">
        <f t="shared" si="87"/>
        <v>7</v>
      </c>
      <c r="T15" s="92">
        <f t="shared" si="63"/>
        <v>0.25467289719626168</v>
      </c>
      <c r="U15" s="37">
        <f t="shared" ref="U15:W15" si="88">U10</f>
        <v>12</v>
      </c>
      <c r="V15" s="37">
        <f t="shared" si="88"/>
        <v>1</v>
      </c>
      <c r="W15" s="88">
        <f t="shared" si="88"/>
        <v>0.12371134020618557</v>
      </c>
      <c r="X15" s="54"/>
      <c r="Y15" s="161"/>
      <c r="Z15" s="86" t="s">
        <v>87</v>
      </c>
      <c r="AA15" s="37">
        <f t="shared" ref="AA15:AB15" si="89">AA10</f>
        <v>109</v>
      </c>
      <c r="AB15" s="37">
        <f t="shared" si="89"/>
        <v>7</v>
      </c>
      <c r="AC15" s="92">
        <f t="shared" si="66"/>
        <v>0.25467289719626168</v>
      </c>
      <c r="AD15" s="37">
        <f t="shared" ref="AD15:AE15" si="90">AD10</f>
        <v>113</v>
      </c>
      <c r="AE15" s="37">
        <f t="shared" si="90"/>
        <v>7</v>
      </c>
      <c r="AF15" s="92">
        <f>AD15/AD11</f>
        <v>0.24248927038626608</v>
      </c>
      <c r="AG15" s="37">
        <f t="shared" ref="AG15:AI15" si="91">AG10</f>
        <v>4</v>
      </c>
      <c r="AH15" s="37">
        <f t="shared" si="91"/>
        <v>0</v>
      </c>
      <c r="AI15" s="88">
        <f t="shared" si="91"/>
        <v>3.669724770642202E-2</v>
      </c>
      <c r="AJ15" s="54"/>
      <c r="AK15" s="161"/>
      <c r="AL15" s="86" t="s">
        <v>87</v>
      </c>
      <c r="AM15" s="37">
        <f t="shared" ref="AM15:AN15" si="92">AM10</f>
        <v>113</v>
      </c>
      <c r="AN15" s="37">
        <f t="shared" si="92"/>
        <v>7</v>
      </c>
      <c r="AO15" s="92">
        <f>AM15/AM11</f>
        <v>0.24248927038626608</v>
      </c>
      <c r="AP15" s="37">
        <f t="shared" ref="AP15:AQ15" si="93">AP10</f>
        <v>103</v>
      </c>
      <c r="AQ15" s="37">
        <f t="shared" si="93"/>
        <v>7</v>
      </c>
      <c r="AR15" s="92">
        <f>AP15/AP11</f>
        <v>0.21149897330595482</v>
      </c>
      <c r="AS15" s="37">
        <f t="shared" ref="AS15:AU15" si="94">AS10</f>
        <v>-10</v>
      </c>
      <c r="AT15" s="37">
        <f t="shared" si="94"/>
        <v>0</v>
      </c>
      <c r="AU15" s="88">
        <f t="shared" si="94"/>
        <v>-8.8495575221238937E-2</v>
      </c>
      <c r="AV15" s="54"/>
      <c r="AX15" s="152"/>
      <c r="AY15" s="86" t="s">
        <v>87</v>
      </c>
      <c r="AZ15" s="44">
        <f t="shared" si="2"/>
        <v>103.6</v>
      </c>
      <c r="BA15" s="56" t="s">
        <v>96</v>
      </c>
      <c r="BB15" s="44">
        <f t="shared" si="10"/>
        <v>1.75</v>
      </c>
      <c r="BC15" s="47"/>
      <c r="BD15" s="47">
        <f t="shared" si="11"/>
        <v>2.0582419839508828E-2</v>
      </c>
      <c r="BE15" s="57"/>
      <c r="BF15" s="58">
        <f t="shared" si="12"/>
        <v>6.6</v>
      </c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</row>
    <row r="16" spans="1:73" ht="12" customHeight="1">
      <c r="A16" s="153"/>
      <c r="B16" s="154"/>
      <c r="C16" s="153"/>
      <c r="D16" s="156"/>
      <c r="E16" s="154"/>
      <c r="F16" s="153"/>
      <c r="G16" s="156"/>
      <c r="H16" s="154"/>
      <c r="I16" s="153"/>
      <c r="J16" s="156"/>
      <c r="K16" s="157"/>
      <c r="L16" s="95"/>
      <c r="M16" s="158"/>
      <c r="N16" s="154"/>
      <c r="O16" s="153"/>
      <c r="P16" s="156"/>
      <c r="Q16" s="154"/>
      <c r="R16" s="153"/>
      <c r="S16" s="156"/>
      <c r="T16" s="154"/>
      <c r="U16" s="153"/>
      <c r="V16" s="156"/>
      <c r="W16" s="157"/>
      <c r="X16" s="95"/>
      <c r="Y16" s="158"/>
      <c r="Z16" s="154"/>
      <c r="AA16" s="153"/>
      <c r="AB16" s="156"/>
      <c r="AC16" s="154"/>
      <c r="AD16" s="153"/>
      <c r="AE16" s="156"/>
      <c r="AF16" s="154"/>
      <c r="AG16" s="153"/>
      <c r="AH16" s="156"/>
      <c r="AI16" s="157"/>
      <c r="AJ16" s="95"/>
      <c r="AK16" s="158"/>
      <c r="AL16" s="154"/>
      <c r="AM16" s="153"/>
      <c r="AN16" s="156"/>
      <c r="AO16" s="154"/>
      <c r="AP16" s="153"/>
      <c r="AQ16" s="156"/>
      <c r="AR16" s="154"/>
      <c r="AS16" s="153"/>
      <c r="AT16" s="156"/>
      <c r="AU16" s="157"/>
      <c r="AV16" s="95"/>
      <c r="AX16" s="153"/>
      <c r="AY16" s="154"/>
      <c r="AZ16" s="96"/>
      <c r="BA16" s="96"/>
      <c r="BB16" s="178"/>
      <c r="BC16" s="156"/>
      <c r="BD16" s="156"/>
      <c r="BE16" s="156"/>
      <c r="BF16" s="15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</row>
    <row r="17" spans="1:73" ht="14.25" customHeight="1">
      <c r="A17" s="150" t="s">
        <v>2</v>
      </c>
      <c r="B17" s="49" t="s">
        <v>52</v>
      </c>
      <c r="C17" s="50" t="s">
        <v>53</v>
      </c>
      <c r="D17" s="51" t="s">
        <v>53</v>
      </c>
      <c r="E17" s="52"/>
      <c r="F17" s="50" t="s">
        <v>53</v>
      </c>
      <c r="G17" s="51" t="s">
        <v>53</v>
      </c>
      <c r="H17" s="52"/>
      <c r="I17" s="37"/>
      <c r="J17" s="38"/>
      <c r="K17" s="38"/>
      <c r="L17" s="54"/>
      <c r="M17" s="159" t="s">
        <v>2</v>
      </c>
      <c r="N17" s="49" t="s">
        <v>52</v>
      </c>
      <c r="O17" s="50" t="s">
        <v>53</v>
      </c>
      <c r="P17" s="51" t="s">
        <v>53</v>
      </c>
      <c r="Q17" s="52"/>
      <c r="R17" s="50">
        <v>43</v>
      </c>
      <c r="S17" s="51" t="s">
        <v>53</v>
      </c>
      <c r="T17" s="52"/>
      <c r="U17" s="37">
        <f>R17</f>
        <v>43</v>
      </c>
      <c r="V17" s="38"/>
      <c r="W17" s="38" t="s">
        <v>56</v>
      </c>
      <c r="X17" s="54" t="s">
        <v>119</v>
      </c>
      <c r="Y17" s="159" t="s">
        <v>2</v>
      </c>
      <c r="Z17" s="49" t="s">
        <v>52</v>
      </c>
      <c r="AA17" s="50">
        <v>43</v>
      </c>
      <c r="AB17" s="51" t="s">
        <v>53</v>
      </c>
      <c r="AC17" s="52"/>
      <c r="AD17" s="50">
        <v>39</v>
      </c>
      <c r="AE17" s="51" t="s">
        <v>53</v>
      </c>
      <c r="AF17" s="52"/>
      <c r="AG17" s="37">
        <f t="shared" ref="AG17:AG24" si="95">AD17-AA17</f>
        <v>-4</v>
      </c>
      <c r="AH17" s="38"/>
      <c r="AI17" s="88">
        <f t="shared" ref="AI17:AI29" si="96">AG17/AA17</f>
        <v>-9.3023255813953487E-2</v>
      </c>
      <c r="AJ17" s="54"/>
      <c r="AK17" s="159" t="s">
        <v>2</v>
      </c>
      <c r="AL17" s="49" t="s">
        <v>52</v>
      </c>
      <c r="AM17" s="50">
        <v>39</v>
      </c>
      <c r="AN17" s="51" t="s">
        <v>53</v>
      </c>
      <c r="AO17" s="52"/>
      <c r="AP17" s="50">
        <v>29</v>
      </c>
      <c r="AQ17" s="51" t="s">
        <v>53</v>
      </c>
      <c r="AR17" s="52"/>
      <c r="AS17" s="37">
        <f t="shared" ref="AS17:AS24" si="97">AP17-AM17</f>
        <v>-10</v>
      </c>
      <c r="AT17" s="38"/>
      <c r="AU17" s="88">
        <f t="shared" ref="AU17:AU29" si="98">AS17/AM17</f>
        <v>-0.25641025641025639</v>
      </c>
      <c r="AV17" s="54"/>
      <c r="AX17" s="150" t="s">
        <v>2</v>
      </c>
      <c r="AY17" s="49" t="s">
        <v>52</v>
      </c>
      <c r="AZ17" s="44">
        <f t="shared" ref="AZ17:AZ29" si="99">AVERAGE(C17,F17,R17,AD17,AP17)</f>
        <v>37</v>
      </c>
      <c r="BA17" s="45" t="s">
        <v>120</v>
      </c>
      <c r="BB17" s="46">
        <f>AVERAGE(AG17,AS17)</f>
        <v>-7</v>
      </c>
      <c r="BC17" s="46"/>
      <c r="BD17" s="47">
        <f>AVERAGE(AI17,AU17)</f>
        <v>-0.17471675611210494</v>
      </c>
      <c r="BE17" s="46"/>
      <c r="BF17" s="45" t="s">
        <v>53</v>
      </c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</row>
    <row r="18" spans="1:73" ht="14.25" customHeight="1">
      <c r="A18" s="151"/>
      <c r="B18" s="49" t="s">
        <v>60</v>
      </c>
      <c r="C18" s="50">
        <v>85</v>
      </c>
      <c r="D18" s="51">
        <v>7</v>
      </c>
      <c r="E18" s="52"/>
      <c r="F18" s="50">
        <v>76</v>
      </c>
      <c r="G18" s="51">
        <v>6</v>
      </c>
      <c r="H18" s="52"/>
      <c r="I18" s="50">
        <f t="shared" ref="I18:J18" si="100">F18-C18</f>
        <v>-9</v>
      </c>
      <c r="J18" s="51">
        <f t="shared" si="100"/>
        <v>-1</v>
      </c>
      <c r="K18" s="53">
        <f t="shared" ref="K18:K29" si="101">I18/C18</f>
        <v>-0.10588235294117647</v>
      </c>
      <c r="L18" s="54"/>
      <c r="M18" s="160"/>
      <c r="N18" s="49" t="s">
        <v>60</v>
      </c>
      <c r="O18" s="50">
        <v>76</v>
      </c>
      <c r="P18" s="51">
        <v>6</v>
      </c>
      <c r="Q18" s="52"/>
      <c r="R18" s="50">
        <v>75</v>
      </c>
      <c r="S18" s="51">
        <v>6</v>
      </c>
      <c r="T18" s="52"/>
      <c r="U18" s="50">
        <f t="shared" ref="U18:V18" si="102">R18-O18</f>
        <v>-1</v>
      </c>
      <c r="V18" s="51">
        <f t="shared" si="102"/>
        <v>0</v>
      </c>
      <c r="W18" s="53">
        <f t="shared" ref="W18:W29" si="103">U18/O18</f>
        <v>-1.3157894736842105E-2</v>
      </c>
      <c r="X18" s="54"/>
      <c r="Y18" s="160"/>
      <c r="Z18" s="55" t="s">
        <v>60</v>
      </c>
      <c r="AA18" s="50">
        <v>75</v>
      </c>
      <c r="AB18" s="51">
        <v>6</v>
      </c>
      <c r="AC18" s="52"/>
      <c r="AD18" s="50">
        <v>78</v>
      </c>
      <c r="AE18" s="51">
        <v>6</v>
      </c>
      <c r="AF18" s="52"/>
      <c r="AG18" s="50">
        <f t="shared" si="95"/>
        <v>3</v>
      </c>
      <c r="AH18" s="51">
        <f t="shared" ref="AH18:AH24" si="104">AE18-AB18</f>
        <v>0</v>
      </c>
      <c r="AI18" s="53">
        <f t="shared" si="96"/>
        <v>0.04</v>
      </c>
      <c r="AJ18" s="54"/>
      <c r="AK18" s="160"/>
      <c r="AL18" s="55" t="s">
        <v>60</v>
      </c>
      <c r="AM18" s="50">
        <v>78</v>
      </c>
      <c r="AN18" s="51">
        <v>6</v>
      </c>
      <c r="AO18" s="52"/>
      <c r="AP18" s="50">
        <v>55</v>
      </c>
      <c r="AQ18" s="51">
        <v>4</v>
      </c>
      <c r="AR18" s="52"/>
      <c r="AS18" s="50">
        <f t="shared" si="97"/>
        <v>-23</v>
      </c>
      <c r="AT18" s="51">
        <f t="shared" ref="AT18:AT24" si="105">AQ18-AN18</f>
        <v>-2</v>
      </c>
      <c r="AU18" s="53">
        <f t="shared" si="98"/>
        <v>-0.29487179487179488</v>
      </c>
      <c r="AV18" s="54"/>
      <c r="AX18" s="151"/>
      <c r="AY18" s="55" t="s">
        <v>60</v>
      </c>
      <c r="AZ18" s="44">
        <f t="shared" si="99"/>
        <v>73.8</v>
      </c>
      <c r="BA18" s="45" t="s">
        <v>121</v>
      </c>
      <c r="BB18" s="44">
        <f t="shared" ref="BB18:BB29" si="106">AVERAGE(I18,U18,AG18,AS18)</f>
        <v>-7.5</v>
      </c>
      <c r="BC18" s="46"/>
      <c r="BD18" s="47">
        <f t="shared" ref="BD18:BD29" si="107">AVERAGE(K18,W18,AI18,AU18)</f>
        <v>-9.3478010637453368E-2</v>
      </c>
      <c r="BE18" s="46"/>
      <c r="BF18" s="45">
        <f t="shared" ref="BF18:BF29" si="108">AVERAGE(D18,G18,S18,AE18,AQ18)</f>
        <v>5.8</v>
      </c>
      <c r="BG18" s="59"/>
      <c r="BH18" s="59"/>
      <c r="BI18" s="59"/>
      <c r="BJ18" s="59"/>
      <c r="BK18" s="59"/>
      <c r="BL18" s="59"/>
      <c r="BM18" s="59"/>
      <c r="BN18" s="59">
        <v>1</v>
      </c>
      <c r="BO18" s="59"/>
      <c r="BP18" s="59">
        <v>3</v>
      </c>
      <c r="BQ18" s="59">
        <v>1</v>
      </c>
      <c r="BR18" s="59"/>
      <c r="BS18" s="59"/>
      <c r="BT18" s="59"/>
      <c r="BU18" s="59"/>
    </row>
    <row r="19" spans="1:73" ht="14.25" customHeight="1">
      <c r="A19" s="151"/>
      <c r="B19" s="49" t="s">
        <v>66</v>
      </c>
      <c r="C19" s="50">
        <v>66</v>
      </c>
      <c r="D19" s="51">
        <v>5</v>
      </c>
      <c r="E19" s="52"/>
      <c r="F19" s="50">
        <v>63</v>
      </c>
      <c r="G19" s="51">
        <v>5</v>
      </c>
      <c r="H19" s="52"/>
      <c r="I19" s="50">
        <f t="shared" ref="I19:J19" si="109">F19-C19</f>
        <v>-3</v>
      </c>
      <c r="J19" s="51">
        <f t="shared" si="109"/>
        <v>0</v>
      </c>
      <c r="K19" s="53">
        <f t="shared" si="101"/>
        <v>-4.5454545454545456E-2</v>
      </c>
      <c r="L19" s="54"/>
      <c r="M19" s="160"/>
      <c r="N19" s="49" t="s">
        <v>66</v>
      </c>
      <c r="O19" s="50">
        <v>63</v>
      </c>
      <c r="P19" s="51">
        <v>5</v>
      </c>
      <c r="Q19" s="52"/>
      <c r="R19" s="50">
        <v>81</v>
      </c>
      <c r="S19" s="51">
        <v>6</v>
      </c>
      <c r="T19" s="52"/>
      <c r="U19" s="50">
        <f t="shared" ref="U19:V19" si="110">R19-O19</f>
        <v>18</v>
      </c>
      <c r="V19" s="51">
        <f t="shared" si="110"/>
        <v>1</v>
      </c>
      <c r="W19" s="53">
        <f t="shared" si="103"/>
        <v>0.2857142857142857</v>
      </c>
      <c r="X19" s="54"/>
      <c r="Y19" s="160"/>
      <c r="Z19" s="49" t="s">
        <v>66</v>
      </c>
      <c r="AA19" s="50">
        <v>81</v>
      </c>
      <c r="AB19" s="51">
        <v>6</v>
      </c>
      <c r="AC19" s="52"/>
      <c r="AD19" s="50">
        <v>82</v>
      </c>
      <c r="AE19" s="51">
        <v>6</v>
      </c>
      <c r="AF19" s="52"/>
      <c r="AG19" s="50">
        <f t="shared" si="95"/>
        <v>1</v>
      </c>
      <c r="AH19" s="51">
        <f t="shared" si="104"/>
        <v>0</v>
      </c>
      <c r="AI19" s="53">
        <f t="shared" si="96"/>
        <v>1.2345679012345678E-2</v>
      </c>
      <c r="AJ19" s="54"/>
      <c r="AK19" s="160"/>
      <c r="AL19" s="49" t="s">
        <v>66</v>
      </c>
      <c r="AM19" s="50">
        <v>82</v>
      </c>
      <c r="AN19" s="51">
        <v>6</v>
      </c>
      <c r="AO19" s="52"/>
      <c r="AP19" s="50">
        <v>88</v>
      </c>
      <c r="AQ19" s="51">
        <v>7</v>
      </c>
      <c r="AR19" s="52"/>
      <c r="AS19" s="50">
        <f t="shared" si="97"/>
        <v>6</v>
      </c>
      <c r="AT19" s="51">
        <f t="shared" si="105"/>
        <v>1</v>
      </c>
      <c r="AU19" s="53">
        <f t="shared" si="98"/>
        <v>7.3170731707317069E-2</v>
      </c>
      <c r="AV19" s="54"/>
      <c r="AX19" s="151"/>
      <c r="AY19" s="49" t="s">
        <v>66</v>
      </c>
      <c r="AZ19" s="44">
        <f t="shared" si="99"/>
        <v>76</v>
      </c>
      <c r="BA19" s="45" t="s">
        <v>123</v>
      </c>
      <c r="BB19" s="44">
        <f t="shared" si="106"/>
        <v>5.5</v>
      </c>
      <c r="BC19" s="46"/>
      <c r="BD19" s="47">
        <f t="shared" si="107"/>
        <v>8.1444037744850747E-2</v>
      </c>
      <c r="BE19" s="46"/>
      <c r="BF19" s="45">
        <f t="shared" si="108"/>
        <v>5.8</v>
      </c>
      <c r="BG19" s="59"/>
      <c r="BH19" s="59"/>
      <c r="BI19" s="59"/>
      <c r="BJ19" s="59"/>
      <c r="BK19" s="59"/>
      <c r="BL19" s="59"/>
      <c r="BM19" s="59"/>
      <c r="BN19" s="59"/>
      <c r="BO19" s="59">
        <v>2</v>
      </c>
      <c r="BP19" s="59">
        <v>2</v>
      </c>
      <c r="BQ19" s="59">
        <v>1</v>
      </c>
      <c r="BR19" s="59"/>
      <c r="BS19" s="59"/>
      <c r="BT19" s="59"/>
      <c r="BU19" s="59"/>
    </row>
    <row r="20" spans="1:73" ht="14.25" customHeight="1">
      <c r="A20" s="151"/>
      <c r="B20" s="49" t="s">
        <v>68</v>
      </c>
      <c r="C20" s="50">
        <v>85</v>
      </c>
      <c r="D20" s="51">
        <v>6</v>
      </c>
      <c r="E20" s="52" t="s">
        <v>124</v>
      </c>
      <c r="F20" s="50">
        <v>88</v>
      </c>
      <c r="G20" s="51">
        <v>7</v>
      </c>
      <c r="H20" s="52" t="s">
        <v>125</v>
      </c>
      <c r="I20" s="50">
        <f t="shared" ref="I20:J20" si="111">F20-C20</f>
        <v>3</v>
      </c>
      <c r="J20" s="51">
        <f t="shared" si="111"/>
        <v>1</v>
      </c>
      <c r="K20" s="53">
        <f t="shared" si="101"/>
        <v>3.5294117647058823E-2</v>
      </c>
      <c r="L20" s="54" t="s">
        <v>126</v>
      </c>
      <c r="M20" s="160"/>
      <c r="N20" s="49" t="s">
        <v>68</v>
      </c>
      <c r="O20" s="50">
        <v>88</v>
      </c>
      <c r="P20" s="51">
        <v>7</v>
      </c>
      <c r="Q20" s="52" t="s">
        <v>127</v>
      </c>
      <c r="R20" s="50">
        <v>79</v>
      </c>
      <c r="S20" s="51">
        <v>6</v>
      </c>
      <c r="T20" s="52" t="s">
        <v>128</v>
      </c>
      <c r="U20" s="50">
        <f t="shared" ref="U20:V20" si="112">R20-O20</f>
        <v>-9</v>
      </c>
      <c r="V20" s="51">
        <f t="shared" si="112"/>
        <v>-1</v>
      </c>
      <c r="W20" s="53">
        <f t="shared" si="103"/>
        <v>-0.10227272727272728</v>
      </c>
      <c r="X20" s="54"/>
      <c r="Y20" s="160"/>
      <c r="Z20" s="49" t="s">
        <v>68</v>
      </c>
      <c r="AA20" s="50">
        <v>79</v>
      </c>
      <c r="AB20" s="51">
        <v>6</v>
      </c>
      <c r="AC20" s="52" t="s">
        <v>128</v>
      </c>
      <c r="AD20" s="50">
        <v>81</v>
      </c>
      <c r="AE20" s="51">
        <v>6</v>
      </c>
      <c r="AF20" s="52" t="s">
        <v>128</v>
      </c>
      <c r="AG20" s="50">
        <f t="shared" si="95"/>
        <v>2</v>
      </c>
      <c r="AH20" s="51">
        <f t="shared" si="104"/>
        <v>0</v>
      </c>
      <c r="AI20" s="53">
        <f t="shared" si="96"/>
        <v>2.5316455696202531E-2</v>
      </c>
      <c r="AJ20" s="54"/>
      <c r="AK20" s="160"/>
      <c r="AL20" s="49" t="s">
        <v>68</v>
      </c>
      <c r="AM20" s="50">
        <v>81</v>
      </c>
      <c r="AN20" s="51">
        <v>6</v>
      </c>
      <c r="AO20" s="52" t="s">
        <v>128</v>
      </c>
      <c r="AP20" s="50">
        <v>94</v>
      </c>
      <c r="AQ20" s="51">
        <v>7</v>
      </c>
      <c r="AR20" s="52" t="s">
        <v>129</v>
      </c>
      <c r="AS20" s="50">
        <f t="shared" si="97"/>
        <v>13</v>
      </c>
      <c r="AT20" s="51">
        <f t="shared" si="105"/>
        <v>1</v>
      </c>
      <c r="AU20" s="53">
        <f t="shared" si="98"/>
        <v>0.16049382716049382</v>
      </c>
      <c r="AV20" s="54"/>
      <c r="AX20" s="151"/>
      <c r="AY20" s="49" t="s">
        <v>68</v>
      </c>
      <c r="AZ20" s="44">
        <f t="shared" si="99"/>
        <v>85.4</v>
      </c>
      <c r="BA20" s="45" t="s">
        <v>130</v>
      </c>
      <c r="BB20" s="44">
        <f t="shared" si="106"/>
        <v>2.25</v>
      </c>
      <c r="BC20" s="46"/>
      <c r="BD20" s="47">
        <f t="shared" si="107"/>
        <v>2.9707918307756973E-2</v>
      </c>
      <c r="BE20" s="46"/>
      <c r="BF20" s="45">
        <f t="shared" si="108"/>
        <v>6.4</v>
      </c>
      <c r="BG20" s="59">
        <v>4</v>
      </c>
      <c r="BH20" s="59"/>
      <c r="BI20" s="59"/>
      <c r="BJ20" s="59"/>
      <c r="BK20" s="59"/>
      <c r="BL20" s="59"/>
      <c r="BM20" s="59"/>
      <c r="BN20" s="59"/>
      <c r="BO20" s="59">
        <v>2</v>
      </c>
      <c r="BP20" s="59">
        <v>3</v>
      </c>
      <c r="BQ20" s="59"/>
      <c r="BR20" s="59"/>
      <c r="BS20" s="59"/>
      <c r="BT20" s="59"/>
      <c r="BU20" s="59"/>
    </row>
    <row r="21" spans="1:73" ht="14.25" customHeight="1">
      <c r="A21" s="151"/>
      <c r="B21" s="49" t="s">
        <v>72</v>
      </c>
      <c r="C21" s="50">
        <v>65</v>
      </c>
      <c r="D21" s="51">
        <v>5</v>
      </c>
      <c r="E21" s="52" t="s">
        <v>131</v>
      </c>
      <c r="F21" s="50">
        <v>74</v>
      </c>
      <c r="G21" s="51">
        <v>5</v>
      </c>
      <c r="H21" s="52" t="s">
        <v>131</v>
      </c>
      <c r="I21" s="50">
        <f t="shared" ref="I21:J21" si="113">F21-C21</f>
        <v>9</v>
      </c>
      <c r="J21" s="51">
        <f t="shared" si="113"/>
        <v>0</v>
      </c>
      <c r="K21" s="53">
        <f t="shared" si="101"/>
        <v>0.13846153846153847</v>
      </c>
      <c r="L21" s="54"/>
      <c r="M21" s="160"/>
      <c r="N21" s="49" t="s">
        <v>72</v>
      </c>
      <c r="O21" s="50">
        <v>74</v>
      </c>
      <c r="P21" s="51">
        <v>5</v>
      </c>
      <c r="Q21" s="52" t="s">
        <v>131</v>
      </c>
      <c r="R21" s="50">
        <v>71</v>
      </c>
      <c r="S21" s="51">
        <v>5</v>
      </c>
      <c r="T21" s="52" t="s">
        <v>131</v>
      </c>
      <c r="U21" s="50">
        <f t="shared" ref="U21:V21" si="114">R21-O21</f>
        <v>-3</v>
      </c>
      <c r="V21" s="51">
        <f t="shared" si="114"/>
        <v>0</v>
      </c>
      <c r="W21" s="53">
        <f t="shared" si="103"/>
        <v>-4.0540540540540543E-2</v>
      </c>
      <c r="X21" s="54"/>
      <c r="Y21" s="160"/>
      <c r="Z21" s="49" t="s">
        <v>72</v>
      </c>
      <c r="AA21" s="50">
        <v>71</v>
      </c>
      <c r="AB21" s="51">
        <v>5</v>
      </c>
      <c r="AC21" s="52" t="s">
        <v>131</v>
      </c>
      <c r="AD21" s="50">
        <v>62</v>
      </c>
      <c r="AE21" s="51">
        <v>5</v>
      </c>
      <c r="AF21" s="52" t="s">
        <v>131</v>
      </c>
      <c r="AG21" s="50">
        <f t="shared" si="95"/>
        <v>-9</v>
      </c>
      <c r="AH21" s="51">
        <f t="shared" si="104"/>
        <v>0</v>
      </c>
      <c r="AI21" s="53">
        <f t="shared" si="96"/>
        <v>-0.12676056338028169</v>
      </c>
      <c r="AJ21" s="54"/>
      <c r="AK21" s="160"/>
      <c r="AL21" s="49" t="s">
        <v>72</v>
      </c>
      <c r="AM21" s="50">
        <v>62</v>
      </c>
      <c r="AN21" s="51">
        <v>5</v>
      </c>
      <c r="AO21" s="52" t="s">
        <v>131</v>
      </c>
      <c r="AP21" s="50">
        <v>73</v>
      </c>
      <c r="AQ21" s="51">
        <v>6</v>
      </c>
      <c r="AR21" s="52" t="s">
        <v>128</v>
      </c>
      <c r="AS21" s="50">
        <f t="shared" si="97"/>
        <v>11</v>
      </c>
      <c r="AT21" s="51">
        <f t="shared" si="105"/>
        <v>1</v>
      </c>
      <c r="AU21" s="53">
        <f t="shared" si="98"/>
        <v>0.17741935483870969</v>
      </c>
      <c r="AV21" s="54"/>
      <c r="AX21" s="151"/>
      <c r="AY21" s="49" t="s">
        <v>72</v>
      </c>
      <c r="AZ21" s="44">
        <f t="shared" si="99"/>
        <v>69</v>
      </c>
      <c r="BA21" s="45" t="s">
        <v>132</v>
      </c>
      <c r="BB21" s="44">
        <f t="shared" si="106"/>
        <v>2</v>
      </c>
      <c r="BC21" s="46"/>
      <c r="BD21" s="47">
        <f t="shared" si="107"/>
        <v>3.7144947344856481E-2</v>
      </c>
      <c r="BE21" s="46"/>
      <c r="BF21" s="45">
        <f t="shared" si="108"/>
        <v>5.2</v>
      </c>
      <c r="BG21" s="59">
        <v>5</v>
      </c>
      <c r="BH21" s="59"/>
      <c r="BI21" s="59"/>
      <c r="BJ21" s="59"/>
      <c r="BK21" s="59"/>
      <c r="BL21" s="59"/>
      <c r="BM21" s="59"/>
      <c r="BN21" s="59">
        <v>4</v>
      </c>
      <c r="BO21" s="59">
        <v>1</v>
      </c>
      <c r="BP21" s="59"/>
      <c r="BQ21" s="59"/>
      <c r="BR21" s="59"/>
      <c r="BS21" s="59"/>
      <c r="BT21" s="59"/>
      <c r="BU21" s="59"/>
    </row>
    <row r="22" spans="1:73" ht="14.25" customHeight="1">
      <c r="A22" s="151"/>
      <c r="B22" s="49" t="s">
        <v>76</v>
      </c>
      <c r="C22" s="50">
        <v>73</v>
      </c>
      <c r="D22" s="51">
        <v>5</v>
      </c>
      <c r="E22" s="52" t="s">
        <v>73</v>
      </c>
      <c r="F22" s="50">
        <v>65</v>
      </c>
      <c r="G22" s="51">
        <v>4</v>
      </c>
      <c r="H22" s="52" t="s">
        <v>79</v>
      </c>
      <c r="I22" s="50">
        <f t="shared" ref="I22:J22" si="115">F22-C22</f>
        <v>-8</v>
      </c>
      <c r="J22" s="51">
        <f t="shared" si="115"/>
        <v>-1</v>
      </c>
      <c r="K22" s="53">
        <f t="shared" si="101"/>
        <v>-0.1095890410958904</v>
      </c>
      <c r="L22" s="54"/>
      <c r="M22" s="160"/>
      <c r="N22" s="49" t="s">
        <v>76</v>
      </c>
      <c r="O22" s="50">
        <v>65</v>
      </c>
      <c r="P22" s="51">
        <v>4</v>
      </c>
      <c r="Q22" s="52" t="s">
        <v>79</v>
      </c>
      <c r="R22" s="50">
        <v>68</v>
      </c>
      <c r="S22" s="51">
        <v>5</v>
      </c>
      <c r="T22" s="52" t="s">
        <v>133</v>
      </c>
      <c r="U22" s="50">
        <f t="shared" ref="U22:V22" si="116">R22-O22</f>
        <v>3</v>
      </c>
      <c r="V22" s="51">
        <f t="shared" si="116"/>
        <v>1</v>
      </c>
      <c r="W22" s="53">
        <f t="shared" si="103"/>
        <v>4.6153846153846156E-2</v>
      </c>
      <c r="X22" s="54"/>
      <c r="Y22" s="160"/>
      <c r="Z22" s="49" t="s">
        <v>76</v>
      </c>
      <c r="AA22" s="50">
        <v>68</v>
      </c>
      <c r="AB22" s="51">
        <v>5</v>
      </c>
      <c r="AC22" s="52" t="s">
        <v>133</v>
      </c>
      <c r="AD22" s="50">
        <v>92</v>
      </c>
      <c r="AE22" s="51">
        <v>7</v>
      </c>
      <c r="AF22" s="52" t="s">
        <v>134</v>
      </c>
      <c r="AG22" s="50">
        <f t="shared" si="95"/>
        <v>24</v>
      </c>
      <c r="AH22" s="51">
        <f t="shared" si="104"/>
        <v>2</v>
      </c>
      <c r="AI22" s="53">
        <f t="shared" si="96"/>
        <v>0.35294117647058826</v>
      </c>
      <c r="AJ22" s="54"/>
      <c r="AK22" s="160"/>
      <c r="AL22" s="49" t="s">
        <v>76</v>
      </c>
      <c r="AM22" s="50">
        <v>92</v>
      </c>
      <c r="AN22" s="51">
        <v>7</v>
      </c>
      <c r="AO22" s="52" t="s">
        <v>134</v>
      </c>
      <c r="AP22" s="50">
        <v>55</v>
      </c>
      <c r="AQ22" s="51">
        <v>4</v>
      </c>
      <c r="AR22" s="52" t="s">
        <v>79</v>
      </c>
      <c r="AS22" s="50">
        <f t="shared" si="97"/>
        <v>-37</v>
      </c>
      <c r="AT22" s="51">
        <f t="shared" si="105"/>
        <v>-3</v>
      </c>
      <c r="AU22" s="53">
        <f t="shared" si="98"/>
        <v>-0.40217391304347827</v>
      </c>
      <c r="AV22" s="54"/>
      <c r="AX22" s="151"/>
      <c r="AY22" s="49" t="s">
        <v>76</v>
      </c>
      <c r="AZ22" s="44">
        <f t="shared" si="99"/>
        <v>70.599999999999994</v>
      </c>
      <c r="BA22" s="45" t="s">
        <v>135</v>
      </c>
      <c r="BB22" s="44">
        <f t="shared" si="106"/>
        <v>-4.5</v>
      </c>
      <c r="BC22" s="46"/>
      <c r="BD22" s="47">
        <f t="shared" si="107"/>
        <v>-2.8166982878733565E-2</v>
      </c>
      <c r="BE22" s="57"/>
      <c r="BF22" s="58">
        <f t="shared" si="108"/>
        <v>5</v>
      </c>
      <c r="BG22" s="59">
        <v>4</v>
      </c>
      <c r="BH22" s="59"/>
      <c r="BI22" s="59">
        <v>5</v>
      </c>
      <c r="BJ22" s="59"/>
      <c r="BK22" s="59"/>
      <c r="BL22" s="59">
        <v>2</v>
      </c>
      <c r="BM22" s="59">
        <v>1</v>
      </c>
      <c r="BN22" s="59">
        <v>1</v>
      </c>
      <c r="BO22" s="59">
        <v>1</v>
      </c>
      <c r="BP22" s="59"/>
      <c r="BQ22" s="59"/>
      <c r="BR22" s="59"/>
      <c r="BS22" s="59"/>
      <c r="BT22" s="59"/>
      <c r="BU22" s="59"/>
    </row>
    <row r="23" spans="1:73" ht="14.25" customHeight="1">
      <c r="A23" s="151"/>
      <c r="B23" s="49" t="s">
        <v>83</v>
      </c>
      <c r="C23" s="50">
        <v>60</v>
      </c>
      <c r="D23" s="51">
        <v>4</v>
      </c>
      <c r="E23" s="52" t="s">
        <v>79</v>
      </c>
      <c r="F23" s="50">
        <v>65</v>
      </c>
      <c r="G23" s="51">
        <v>4</v>
      </c>
      <c r="H23" s="52" t="s">
        <v>79</v>
      </c>
      <c r="I23" s="50">
        <f t="shared" ref="I23:J23" si="117">F23-C23</f>
        <v>5</v>
      </c>
      <c r="J23" s="51">
        <f t="shared" si="117"/>
        <v>0</v>
      </c>
      <c r="K23" s="53">
        <f t="shared" si="101"/>
        <v>8.3333333333333329E-2</v>
      </c>
      <c r="L23" s="54"/>
      <c r="M23" s="160"/>
      <c r="N23" s="49" t="s">
        <v>83</v>
      </c>
      <c r="O23" s="50">
        <v>65</v>
      </c>
      <c r="P23" s="51">
        <v>4</v>
      </c>
      <c r="Q23" s="52" t="s">
        <v>79</v>
      </c>
      <c r="R23" s="50">
        <v>68</v>
      </c>
      <c r="S23" s="51">
        <v>4</v>
      </c>
      <c r="T23" s="52" t="s">
        <v>79</v>
      </c>
      <c r="U23" s="50">
        <f t="shared" ref="U23:V23" si="118">R23-O23</f>
        <v>3</v>
      </c>
      <c r="V23" s="51">
        <f t="shared" si="118"/>
        <v>0</v>
      </c>
      <c r="W23" s="53">
        <f t="shared" si="103"/>
        <v>4.6153846153846156E-2</v>
      </c>
      <c r="X23" s="54"/>
      <c r="Y23" s="160"/>
      <c r="Z23" s="49" t="s">
        <v>83</v>
      </c>
      <c r="AA23" s="50">
        <v>68</v>
      </c>
      <c r="AB23" s="51">
        <v>4</v>
      </c>
      <c r="AC23" s="52" t="s">
        <v>79</v>
      </c>
      <c r="AD23" s="50">
        <v>67</v>
      </c>
      <c r="AE23" s="51">
        <v>5</v>
      </c>
      <c r="AF23" s="52" t="s">
        <v>133</v>
      </c>
      <c r="AG23" s="50">
        <f t="shared" si="95"/>
        <v>-1</v>
      </c>
      <c r="AH23" s="51">
        <f t="shared" si="104"/>
        <v>1</v>
      </c>
      <c r="AI23" s="53">
        <f t="shared" si="96"/>
        <v>-1.4705882352941176E-2</v>
      </c>
      <c r="AJ23" s="54"/>
      <c r="AK23" s="160"/>
      <c r="AL23" s="49" t="s">
        <v>83</v>
      </c>
      <c r="AM23" s="50">
        <v>67</v>
      </c>
      <c r="AN23" s="51">
        <v>5</v>
      </c>
      <c r="AO23" s="52" t="s">
        <v>133</v>
      </c>
      <c r="AP23" s="50">
        <v>95</v>
      </c>
      <c r="AQ23" s="51">
        <v>6</v>
      </c>
      <c r="AR23" s="52" t="s">
        <v>136</v>
      </c>
      <c r="AS23" s="50">
        <f t="shared" si="97"/>
        <v>28</v>
      </c>
      <c r="AT23" s="51">
        <f t="shared" si="105"/>
        <v>1</v>
      </c>
      <c r="AU23" s="53">
        <f t="shared" si="98"/>
        <v>0.41791044776119401</v>
      </c>
      <c r="AV23" s="54"/>
      <c r="AX23" s="151"/>
      <c r="AY23" s="49" t="s">
        <v>83</v>
      </c>
      <c r="AZ23" s="44">
        <f t="shared" si="99"/>
        <v>71</v>
      </c>
      <c r="BA23" s="45" t="s">
        <v>137</v>
      </c>
      <c r="BB23" s="44">
        <f t="shared" si="106"/>
        <v>8.75</v>
      </c>
      <c r="BC23" s="46"/>
      <c r="BD23" s="47">
        <f t="shared" si="107"/>
        <v>0.13317293622385806</v>
      </c>
      <c r="BE23" s="46"/>
      <c r="BF23" s="45">
        <f t="shared" si="108"/>
        <v>4.5999999999999996</v>
      </c>
      <c r="BG23" s="59">
        <v>5</v>
      </c>
      <c r="BH23" s="59"/>
      <c r="BI23" s="59">
        <v>5</v>
      </c>
      <c r="BJ23" s="59"/>
      <c r="BK23" s="59"/>
      <c r="BL23" s="59">
        <v>3</v>
      </c>
      <c r="BM23" s="59">
        <v>1</v>
      </c>
      <c r="BN23" s="59">
        <v>1</v>
      </c>
      <c r="BO23" s="59"/>
      <c r="BP23" s="59"/>
      <c r="BQ23" s="59"/>
      <c r="BR23" s="59"/>
      <c r="BS23" s="59"/>
      <c r="BT23" s="59"/>
      <c r="BU23" s="59"/>
    </row>
    <row r="24" spans="1:73" ht="14.25" customHeight="1">
      <c r="A24" s="151"/>
      <c r="B24" s="60" t="s">
        <v>87</v>
      </c>
      <c r="C24" s="61">
        <v>141</v>
      </c>
      <c r="D24" s="62">
        <v>8</v>
      </c>
      <c r="E24" s="63" t="s">
        <v>138</v>
      </c>
      <c r="F24" s="61">
        <v>176</v>
      </c>
      <c r="G24" s="62">
        <v>12</v>
      </c>
      <c r="H24" s="63" t="s">
        <v>139</v>
      </c>
      <c r="I24" s="61">
        <f t="shared" ref="I24:J24" si="119">F24-C24</f>
        <v>35</v>
      </c>
      <c r="J24" s="62">
        <f t="shared" si="119"/>
        <v>4</v>
      </c>
      <c r="K24" s="64">
        <f t="shared" si="101"/>
        <v>0.24822695035460993</v>
      </c>
      <c r="L24" s="65"/>
      <c r="M24" s="160"/>
      <c r="N24" s="60" t="s">
        <v>87</v>
      </c>
      <c r="O24" s="61">
        <v>176</v>
      </c>
      <c r="P24" s="62">
        <v>12</v>
      </c>
      <c r="Q24" s="63" t="s">
        <v>139</v>
      </c>
      <c r="R24" s="61">
        <v>181</v>
      </c>
      <c r="S24" s="62">
        <v>11</v>
      </c>
      <c r="T24" s="63" t="s">
        <v>140</v>
      </c>
      <c r="U24" s="61">
        <f t="shared" ref="U24:V24" si="120">R24-O24</f>
        <v>5</v>
      </c>
      <c r="V24" s="62">
        <f t="shared" si="120"/>
        <v>-1</v>
      </c>
      <c r="W24" s="64">
        <f t="shared" si="103"/>
        <v>2.8409090909090908E-2</v>
      </c>
      <c r="X24" s="65"/>
      <c r="Y24" s="160"/>
      <c r="Z24" s="60" t="s">
        <v>87</v>
      </c>
      <c r="AA24" s="61">
        <v>181</v>
      </c>
      <c r="AB24" s="62">
        <v>11</v>
      </c>
      <c r="AC24" s="63" t="s">
        <v>140</v>
      </c>
      <c r="AD24" s="61">
        <v>175</v>
      </c>
      <c r="AE24" s="62">
        <v>10</v>
      </c>
      <c r="AF24" s="63" t="s">
        <v>141</v>
      </c>
      <c r="AG24" s="61">
        <f t="shared" si="95"/>
        <v>-6</v>
      </c>
      <c r="AH24" s="62">
        <f t="shared" si="104"/>
        <v>-1</v>
      </c>
      <c r="AI24" s="64">
        <f t="shared" si="96"/>
        <v>-3.3149171270718231E-2</v>
      </c>
      <c r="AJ24" s="65"/>
      <c r="AK24" s="160"/>
      <c r="AL24" s="60" t="s">
        <v>87</v>
      </c>
      <c r="AM24" s="61">
        <v>175</v>
      </c>
      <c r="AN24" s="62">
        <v>10</v>
      </c>
      <c r="AO24" s="63" t="s">
        <v>141</v>
      </c>
      <c r="AP24" s="61">
        <v>173</v>
      </c>
      <c r="AQ24" s="62">
        <v>10</v>
      </c>
      <c r="AR24" s="63" t="s">
        <v>141</v>
      </c>
      <c r="AS24" s="61">
        <f t="shared" si="97"/>
        <v>-2</v>
      </c>
      <c r="AT24" s="62">
        <f t="shared" si="105"/>
        <v>0</v>
      </c>
      <c r="AU24" s="64">
        <f t="shared" si="98"/>
        <v>-1.1428571428571429E-2</v>
      </c>
      <c r="AV24" s="65"/>
      <c r="AX24" s="151"/>
      <c r="AY24" s="60" t="s">
        <v>87</v>
      </c>
      <c r="AZ24" s="66">
        <f t="shared" si="99"/>
        <v>169.2</v>
      </c>
      <c r="BA24" s="100" t="s">
        <v>142</v>
      </c>
      <c r="BB24" s="68">
        <f t="shared" si="106"/>
        <v>8</v>
      </c>
      <c r="BC24" s="69"/>
      <c r="BD24" s="70">
        <f t="shared" si="107"/>
        <v>5.8014574641102795E-2</v>
      </c>
      <c r="BE24" s="69"/>
      <c r="BF24" s="101">
        <f t="shared" si="108"/>
        <v>10.199999999999999</v>
      </c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</row>
    <row r="25" spans="1:73" ht="14.25" customHeight="1">
      <c r="A25" s="151"/>
      <c r="B25" s="74" t="s">
        <v>97</v>
      </c>
      <c r="C25" s="75">
        <f t="shared" ref="C25:D25" si="121">SUM(C18:C24)</f>
        <v>575</v>
      </c>
      <c r="D25" s="75">
        <f t="shared" si="121"/>
        <v>40</v>
      </c>
      <c r="E25" s="76"/>
      <c r="F25" s="75">
        <f t="shared" ref="F25:G25" si="122">SUM(F17:F24)</f>
        <v>607</v>
      </c>
      <c r="G25" s="75">
        <f t="shared" si="122"/>
        <v>43</v>
      </c>
      <c r="H25" s="76"/>
      <c r="I25" s="75">
        <f t="shared" ref="I25:J25" si="123">SUM(I17:I24)</f>
        <v>32</v>
      </c>
      <c r="J25" s="75">
        <f t="shared" si="123"/>
        <v>3</v>
      </c>
      <c r="K25" s="102">
        <f t="shared" si="101"/>
        <v>5.565217391304348E-2</v>
      </c>
      <c r="L25" s="78" t="s">
        <v>143</v>
      </c>
      <c r="M25" s="160"/>
      <c r="N25" s="74" t="s">
        <v>97</v>
      </c>
      <c r="O25" s="75">
        <f t="shared" ref="O25:P25" si="124">SUM(O18:O24)</f>
        <v>607</v>
      </c>
      <c r="P25" s="75">
        <f t="shared" si="124"/>
        <v>43</v>
      </c>
      <c r="Q25" s="76"/>
      <c r="R25" s="75">
        <f t="shared" ref="R25:S25" si="125">SUM(R17:R24)</f>
        <v>666</v>
      </c>
      <c r="S25" s="75">
        <f t="shared" si="125"/>
        <v>43</v>
      </c>
      <c r="T25" s="76"/>
      <c r="U25" s="75">
        <f t="shared" ref="U25:V25" si="126">SUM(U17:U24)</f>
        <v>59</v>
      </c>
      <c r="V25" s="75">
        <f t="shared" si="126"/>
        <v>0</v>
      </c>
      <c r="W25" s="102">
        <f t="shared" si="103"/>
        <v>9.7199341021416807E-2</v>
      </c>
      <c r="X25" s="78" t="s">
        <v>144</v>
      </c>
      <c r="Y25" s="160"/>
      <c r="Z25" s="74" t="s">
        <v>97</v>
      </c>
      <c r="AA25" s="75">
        <f t="shared" ref="AA25:AB25" si="127">SUM(AA17:AA24)</f>
        <v>666</v>
      </c>
      <c r="AB25" s="75">
        <f t="shared" si="127"/>
        <v>43</v>
      </c>
      <c r="AC25" s="76"/>
      <c r="AD25" s="75">
        <f t="shared" ref="AD25:AE25" si="128">SUM(AD17:AD24)</f>
        <v>676</v>
      </c>
      <c r="AE25" s="103">
        <f t="shared" si="128"/>
        <v>45</v>
      </c>
      <c r="AF25" s="76"/>
      <c r="AG25" s="75">
        <f t="shared" ref="AG25:AH25" si="129">SUM(AG17:AG24)</f>
        <v>10</v>
      </c>
      <c r="AH25" s="75">
        <f t="shared" si="129"/>
        <v>2</v>
      </c>
      <c r="AI25" s="102">
        <f t="shared" si="96"/>
        <v>1.5015015015015015E-2</v>
      </c>
      <c r="AJ25" s="78"/>
      <c r="AK25" s="160"/>
      <c r="AL25" s="74" t="s">
        <v>97</v>
      </c>
      <c r="AM25" s="75">
        <f t="shared" ref="AM25:AN25" si="130">SUM(AM17:AM24)</f>
        <v>676</v>
      </c>
      <c r="AN25" s="103">
        <f t="shared" si="130"/>
        <v>45</v>
      </c>
      <c r="AO25" s="76"/>
      <c r="AP25" s="75">
        <f t="shared" ref="AP25:AQ25" si="131">SUM(AP17:AP24)</f>
        <v>662</v>
      </c>
      <c r="AQ25" s="103">
        <f t="shared" si="131"/>
        <v>44</v>
      </c>
      <c r="AR25" s="76"/>
      <c r="AS25" s="75">
        <f t="shared" ref="AS25:AT25" si="132">SUM(AS17:AS24)</f>
        <v>-14</v>
      </c>
      <c r="AT25" s="75">
        <f t="shared" si="132"/>
        <v>-1</v>
      </c>
      <c r="AU25" s="102">
        <f t="shared" si="98"/>
        <v>-2.0710059171597635E-2</v>
      </c>
      <c r="AV25" s="78" t="s">
        <v>145</v>
      </c>
      <c r="AX25" s="151"/>
      <c r="AY25" s="74" t="s">
        <v>97</v>
      </c>
      <c r="AZ25" s="79">
        <f t="shared" si="99"/>
        <v>637.20000000000005</v>
      </c>
      <c r="BA25" s="104" t="s">
        <v>146</v>
      </c>
      <c r="BB25" s="81">
        <f t="shared" si="106"/>
        <v>21.75</v>
      </c>
      <c r="BC25" s="83"/>
      <c r="BD25" s="83">
        <f t="shared" si="107"/>
        <v>3.6789117694469416E-2</v>
      </c>
      <c r="BE25" s="84"/>
      <c r="BF25" s="84">
        <f t="shared" si="108"/>
        <v>43</v>
      </c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</row>
    <row r="26" spans="1:73" ht="14.25" customHeight="1">
      <c r="A26" s="151"/>
      <c r="B26" s="86" t="s">
        <v>103</v>
      </c>
      <c r="C26" s="37">
        <f t="shared" ref="C26:D26" si="133">SUM(C18:C19)</f>
        <v>151</v>
      </c>
      <c r="D26" s="37">
        <f t="shared" si="133"/>
        <v>12</v>
      </c>
      <c r="E26" s="87" t="s">
        <v>104</v>
      </c>
      <c r="F26" s="37">
        <f t="shared" ref="F26:G26" si="134">SUM(F17:F19)</f>
        <v>139</v>
      </c>
      <c r="G26" s="37">
        <f t="shared" si="134"/>
        <v>11</v>
      </c>
      <c r="H26" s="87" t="s">
        <v>104</v>
      </c>
      <c r="I26" s="37">
        <f t="shared" ref="I26:J26" si="135">SUM(I17:I19)</f>
        <v>-12</v>
      </c>
      <c r="J26" s="37">
        <f t="shared" si="135"/>
        <v>-1</v>
      </c>
      <c r="K26" s="88">
        <f t="shared" si="101"/>
        <v>-7.9470198675496692E-2</v>
      </c>
      <c r="L26" s="42"/>
      <c r="M26" s="160"/>
      <c r="N26" s="86" t="s">
        <v>147</v>
      </c>
      <c r="O26" s="37">
        <f t="shared" ref="O26:P26" si="136">SUM(O18:O19)</f>
        <v>139</v>
      </c>
      <c r="P26" s="37">
        <f t="shared" si="136"/>
        <v>11</v>
      </c>
      <c r="Q26" s="87" t="s">
        <v>104</v>
      </c>
      <c r="R26" s="37">
        <f t="shared" ref="R26:S26" si="137">SUM(R17:R19)</f>
        <v>199</v>
      </c>
      <c r="S26" s="37">
        <f t="shared" si="137"/>
        <v>12</v>
      </c>
      <c r="T26" s="87" t="s">
        <v>104</v>
      </c>
      <c r="U26" s="37">
        <f t="shared" ref="U26:V26" si="138">SUM(U17:U19)</f>
        <v>60</v>
      </c>
      <c r="V26" s="37">
        <f t="shared" si="138"/>
        <v>1</v>
      </c>
      <c r="W26" s="88">
        <f t="shared" si="103"/>
        <v>0.43165467625899279</v>
      </c>
      <c r="X26" s="42"/>
      <c r="Y26" s="160"/>
      <c r="Z26" s="86" t="s">
        <v>51</v>
      </c>
      <c r="AA26" s="37">
        <f t="shared" ref="AA26:AB26" si="139">SUM(AA17:AA19)</f>
        <v>199</v>
      </c>
      <c r="AB26" s="37">
        <f t="shared" si="139"/>
        <v>12</v>
      </c>
      <c r="AC26" s="87" t="s">
        <v>104</v>
      </c>
      <c r="AD26" s="37">
        <f t="shared" ref="AD26:AE26" si="140">SUM(AD17:AD19)</f>
        <v>199</v>
      </c>
      <c r="AE26" s="37">
        <f t="shared" si="140"/>
        <v>12</v>
      </c>
      <c r="AF26" s="87" t="s">
        <v>104</v>
      </c>
      <c r="AG26" s="37">
        <f t="shared" ref="AG26:AH26" si="141">SUM(AG17:AG19)</f>
        <v>0</v>
      </c>
      <c r="AH26" s="37">
        <f t="shared" si="141"/>
        <v>0</v>
      </c>
      <c r="AI26" s="88">
        <f t="shared" si="96"/>
        <v>0</v>
      </c>
      <c r="AJ26" s="42"/>
      <c r="AK26" s="160"/>
      <c r="AL26" s="86" t="s">
        <v>51</v>
      </c>
      <c r="AM26" s="37">
        <f t="shared" ref="AM26:AN26" si="142">SUM(AM17:AM19)</f>
        <v>199</v>
      </c>
      <c r="AN26" s="37">
        <f t="shared" si="142"/>
        <v>12</v>
      </c>
      <c r="AO26" s="87" t="s">
        <v>104</v>
      </c>
      <c r="AP26" s="37">
        <f t="shared" ref="AP26:AQ26" si="143">SUM(AP17:AP19)</f>
        <v>172</v>
      </c>
      <c r="AQ26" s="37">
        <f t="shared" si="143"/>
        <v>11</v>
      </c>
      <c r="AR26" s="87" t="s">
        <v>104</v>
      </c>
      <c r="AS26" s="37">
        <f t="shared" ref="AS26:AT26" si="144">SUM(AS17:AS19)</f>
        <v>-27</v>
      </c>
      <c r="AT26" s="37">
        <f t="shared" si="144"/>
        <v>-1</v>
      </c>
      <c r="AU26" s="88">
        <f t="shared" si="98"/>
        <v>-0.135678391959799</v>
      </c>
      <c r="AV26" s="42"/>
      <c r="AX26" s="151"/>
      <c r="AY26" s="86" t="s">
        <v>108</v>
      </c>
      <c r="AZ26" s="90">
        <f t="shared" si="99"/>
        <v>172</v>
      </c>
      <c r="BA26" s="106" t="s">
        <v>148</v>
      </c>
      <c r="BB26" s="44">
        <f t="shared" si="106"/>
        <v>5.25</v>
      </c>
      <c r="BC26" s="46"/>
      <c r="BD26" s="47">
        <f t="shared" si="107"/>
        <v>5.412652140592427E-2</v>
      </c>
      <c r="BE26" s="46"/>
      <c r="BF26" s="45">
        <f t="shared" si="108"/>
        <v>11.6</v>
      </c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</row>
    <row r="27" spans="1:73" ht="14.25" customHeight="1">
      <c r="A27" s="151"/>
      <c r="B27" s="86" t="s">
        <v>110</v>
      </c>
      <c r="C27" s="37">
        <f t="shared" ref="C27:D27" si="145">SUM(C18:C20)</f>
        <v>236</v>
      </c>
      <c r="D27" s="37">
        <f t="shared" si="145"/>
        <v>18</v>
      </c>
      <c r="E27" s="92">
        <f t="shared" ref="E27:E29" si="146">C27/C$25</f>
        <v>0.41043478260869565</v>
      </c>
      <c r="F27" s="37">
        <f t="shared" ref="F27:G27" si="147">SUM(F17:F20)</f>
        <v>227</v>
      </c>
      <c r="G27" s="37">
        <f t="shared" si="147"/>
        <v>18</v>
      </c>
      <c r="H27" s="92">
        <f t="shared" ref="H27:H29" si="148">F27/F$25</f>
        <v>0.37397034596375617</v>
      </c>
      <c r="I27" s="37">
        <f t="shared" ref="I27:J27" si="149">SUM(I17:I20)</f>
        <v>-9</v>
      </c>
      <c r="J27" s="37">
        <f t="shared" si="149"/>
        <v>0</v>
      </c>
      <c r="K27" s="53">
        <f t="shared" si="101"/>
        <v>-3.8135593220338986E-2</v>
      </c>
      <c r="L27" s="54"/>
      <c r="M27" s="160"/>
      <c r="N27" s="86" t="s">
        <v>149</v>
      </c>
      <c r="O27" s="37">
        <f t="shared" ref="O27:P27" si="150">SUM(O18:O20)</f>
        <v>227</v>
      </c>
      <c r="P27" s="37">
        <f t="shared" si="150"/>
        <v>18</v>
      </c>
      <c r="Q27" s="92">
        <f t="shared" ref="Q27:Q29" si="151">O27/O$25</f>
        <v>0.37397034596375617</v>
      </c>
      <c r="R27" s="37">
        <f t="shared" ref="R27:S27" si="152">SUM(R17:R20)</f>
        <v>278</v>
      </c>
      <c r="S27" s="37">
        <f t="shared" si="152"/>
        <v>18</v>
      </c>
      <c r="T27" s="92">
        <f t="shared" ref="T27:T29" si="153">R27/R$25</f>
        <v>0.41741741741741739</v>
      </c>
      <c r="U27" s="37">
        <f t="shared" ref="U27:V27" si="154">SUM(U17:U20)</f>
        <v>51</v>
      </c>
      <c r="V27" s="37">
        <f t="shared" si="154"/>
        <v>0</v>
      </c>
      <c r="W27" s="53">
        <f t="shared" si="103"/>
        <v>0.22466960352422907</v>
      </c>
      <c r="X27" s="54"/>
      <c r="Y27" s="160"/>
      <c r="Z27" s="86" t="s">
        <v>59</v>
      </c>
      <c r="AA27" s="37">
        <f t="shared" ref="AA27:AB27" si="155">SUM(AA17:AA20)</f>
        <v>278</v>
      </c>
      <c r="AB27" s="37">
        <f t="shared" si="155"/>
        <v>18</v>
      </c>
      <c r="AC27" s="92">
        <f t="shared" ref="AC27:AC29" si="156">AA27/AA$25</f>
        <v>0.41741741741741739</v>
      </c>
      <c r="AD27" s="37">
        <f t="shared" ref="AD27:AE27" si="157">SUM(AD17:AD20)</f>
        <v>280</v>
      </c>
      <c r="AE27" s="37">
        <f t="shared" si="157"/>
        <v>18</v>
      </c>
      <c r="AF27" s="92">
        <f>AD27/AD25</f>
        <v>0.41420118343195267</v>
      </c>
      <c r="AG27" s="37">
        <f t="shared" ref="AG27:AH27" si="158">SUM(AG17:AG20)</f>
        <v>2</v>
      </c>
      <c r="AH27" s="37">
        <f t="shared" si="158"/>
        <v>0</v>
      </c>
      <c r="AI27" s="53">
        <f t="shared" si="96"/>
        <v>7.1942446043165471E-3</v>
      </c>
      <c r="AJ27" s="54"/>
      <c r="AK27" s="160"/>
      <c r="AL27" s="86" t="s">
        <v>59</v>
      </c>
      <c r="AM27" s="37">
        <f t="shared" ref="AM27:AN27" si="159">SUM(AM17:AM20)</f>
        <v>280</v>
      </c>
      <c r="AN27" s="37">
        <f t="shared" si="159"/>
        <v>18</v>
      </c>
      <c r="AO27" s="92">
        <f>AM27/AM25</f>
        <v>0.41420118343195267</v>
      </c>
      <c r="AP27" s="37">
        <f t="shared" ref="AP27:AQ27" si="160">SUM(AP17:AP20)</f>
        <v>266</v>
      </c>
      <c r="AQ27" s="37">
        <f t="shared" si="160"/>
        <v>18</v>
      </c>
      <c r="AR27" s="92">
        <f>AP27/AP25</f>
        <v>0.40181268882175225</v>
      </c>
      <c r="AS27" s="37">
        <f t="shared" ref="AS27:AT27" si="161">SUM(AS17:AS20)</f>
        <v>-14</v>
      </c>
      <c r="AT27" s="37">
        <f t="shared" si="161"/>
        <v>0</v>
      </c>
      <c r="AU27" s="53">
        <f t="shared" si="98"/>
        <v>-0.05</v>
      </c>
      <c r="AV27" s="54"/>
      <c r="AX27" s="151"/>
      <c r="AY27" s="86" t="s">
        <v>113</v>
      </c>
      <c r="AZ27" s="44">
        <f t="shared" si="99"/>
        <v>257.39999999999998</v>
      </c>
      <c r="BA27" s="45" t="s">
        <v>150</v>
      </c>
      <c r="BB27" s="44">
        <f t="shared" si="106"/>
        <v>7.5</v>
      </c>
      <c r="BC27" s="46"/>
      <c r="BD27" s="47">
        <f t="shared" si="107"/>
        <v>3.5932063727051655E-2</v>
      </c>
      <c r="BE27" s="57"/>
      <c r="BF27" s="58">
        <f t="shared" si="108"/>
        <v>18</v>
      </c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</row>
    <row r="28" spans="1:73" ht="14.25" customHeight="1">
      <c r="A28" s="151"/>
      <c r="B28" s="86" t="s">
        <v>115</v>
      </c>
      <c r="C28" s="37">
        <f t="shared" ref="C28:D28" si="162">SUM(C21:C23)</f>
        <v>198</v>
      </c>
      <c r="D28" s="37">
        <f t="shared" si="162"/>
        <v>14</v>
      </c>
      <c r="E28" s="92">
        <f t="shared" si="146"/>
        <v>0.34434782608695652</v>
      </c>
      <c r="F28" s="37">
        <f t="shared" ref="F28:G28" si="163">SUM(F21:F23)</f>
        <v>204</v>
      </c>
      <c r="G28" s="37">
        <f t="shared" si="163"/>
        <v>13</v>
      </c>
      <c r="H28" s="92">
        <f t="shared" si="148"/>
        <v>0.33607907742998355</v>
      </c>
      <c r="I28" s="37">
        <f t="shared" ref="I28:J28" si="164">SUM(I21:I23)</f>
        <v>6</v>
      </c>
      <c r="J28" s="37">
        <f t="shared" si="164"/>
        <v>-1</v>
      </c>
      <c r="K28" s="53">
        <f t="shared" si="101"/>
        <v>3.0303030303030304E-2</v>
      </c>
      <c r="L28" s="54"/>
      <c r="M28" s="160"/>
      <c r="N28" s="86" t="s">
        <v>115</v>
      </c>
      <c r="O28" s="37">
        <f t="shared" ref="O28:P28" si="165">SUM(O21:O23)</f>
        <v>204</v>
      </c>
      <c r="P28" s="37">
        <f t="shared" si="165"/>
        <v>13</v>
      </c>
      <c r="Q28" s="92">
        <f t="shared" si="151"/>
        <v>0.33607907742998355</v>
      </c>
      <c r="R28" s="37">
        <f t="shared" ref="R28:S28" si="166">SUM(R21:R23)</f>
        <v>207</v>
      </c>
      <c r="S28" s="37">
        <f t="shared" si="166"/>
        <v>14</v>
      </c>
      <c r="T28" s="92">
        <f t="shared" si="153"/>
        <v>0.3108108108108108</v>
      </c>
      <c r="U28" s="37">
        <f t="shared" ref="U28:V28" si="167">SUM(U21:U23)</f>
        <v>3</v>
      </c>
      <c r="V28" s="37">
        <f t="shared" si="167"/>
        <v>1</v>
      </c>
      <c r="W28" s="53">
        <f t="shared" si="103"/>
        <v>1.4705882352941176E-2</v>
      </c>
      <c r="X28" s="54"/>
      <c r="Y28" s="160"/>
      <c r="Z28" s="86" t="s">
        <v>115</v>
      </c>
      <c r="AA28" s="37">
        <f t="shared" ref="AA28:AB28" si="168">SUM(AA21:AA23)</f>
        <v>207</v>
      </c>
      <c r="AB28" s="37">
        <f t="shared" si="168"/>
        <v>14</v>
      </c>
      <c r="AC28" s="92">
        <f t="shared" si="156"/>
        <v>0.3108108108108108</v>
      </c>
      <c r="AD28" s="37">
        <f t="shared" ref="AD28:AE28" si="169">SUM(AD21:AD23)</f>
        <v>221</v>
      </c>
      <c r="AE28" s="37">
        <f t="shared" si="169"/>
        <v>17</v>
      </c>
      <c r="AF28" s="92">
        <f>AD28/AD25</f>
        <v>0.32692307692307693</v>
      </c>
      <c r="AG28" s="37">
        <f t="shared" ref="AG28:AH28" si="170">SUM(AG21:AG23)</f>
        <v>14</v>
      </c>
      <c r="AH28" s="37">
        <f t="shared" si="170"/>
        <v>3</v>
      </c>
      <c r="AI28" s="53">
        <f t="shared" si="96"/>
        <v>6.7632850241545889E-2</v>
      </c>
      <c r="AJ28" s="54"/>
      <c r="AK28" s="160"/>
      <c r="AL28" s="86" t="s">
        <v>115</v>
      </c>
      <c r="AM28" s="37">
        <f t="shared" ref="AM28:AN28" si="171">SUM(AM21:AM23)</f>
        <v>221</v>
      </c>
      <c r="AN28" s="37">
        <f t="shared" si="171"/>
        <v>17</v>
      </c>
      <c r="AO28" s="92">
        <f>AM28/AM25</f>
        <v>0.32692307692307693</v>
      </c>
      <c r="AP28" s="37">
        <f t="shared" ref="AP28:AQ28" si="172">SUM(AP21:AP23)</f>
        <v>223</v>
      </c>
      <c r="AQ28" s="37">
        <f t="shared" si="172"/>
        <v>16</v>
      </c>
      <c r="AR28" s="92">
        <f>AP28/AP25</f>
        <v>0.3368580060422961</v>
      </c>
      <c r="AS28" s="37">
        <f t="shared" ref="AS28:AT28" si="173">SUM(AS21:AS23)</f>
        <v>2</v>
      </c>
      <c r="AT28" s="37">
        <f t="shared" si="173"/>
        <v>-1</v>
      </c>
      <c r="AU28" s="53">
        <f t="shared" si="98"/>
        <v>9.0497737556561094E-3</v>
      </c>
      <c r="AV28" s="54"/>
      <c r="AX28" s="151"/>
      <c r="AY28" s="86" t="s">
        <v>115</v>
      </c>
      <c r="AZ28" s="44">
        <f t="shared" si="99"/>
        <v>210.6</v>
      </c>
      <c r="BA28" s="45" t="s">
        <v>151</v>
      </c>
      <c r="BB28" s="44">
        <f t="shared" si="106"/>
        <v>6.25</v>
      </c>
      <c r="BC28" s="46"/>
      <c r="BD28" s="47">
        <f t="shared" si="107"/>
        <v>3.0422884163293369E-2</v>
      </c>
      <c r="BE28" s="46"/>
      <c r="BF28" s="45">
        <f t="shared" si="108"/>
        <v>14.8</v>
      </c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</row>
    <row r="29" spans="1:73" ht="14.25" customHeight="1">
      <c r="A29" s="152"/>
      <c r="B29" s="86" t="s">
        <v>87</v>
      </c>
      <c r="C29" s="37">
        <f t="shared" ref="C29:D29" si="174">C24</f>
        <v>141</v>
      </c>
      <c r="D29" s="37">
        <f t="shared" si="174"/>
        <v>8</v>
      </c>
      <c r="E29" s="92">
        <f t="shared" si="146"/>
        <v>0.24521739130434783</v>
      </c>
      <c r="F29" s="37">
        <f t="shared" ref="F29:G29" si="175">F24</f>
        <v>176</v>
      </c>
      <c r="G29" s="37">
        <f t="shared" si="175"/>
        <v>12</v>
      </c>
      <c r="H29" s="92">
        <f t="shared" si="148"/>
        <v>0.28995057660626028</v>
      </c>
      <c r="I29" s="37">
        <f t="shared" ref="I29:J29" si="176">I24</f>
        <v>35</v>
      </c>
      <c r="J29" s="37">
        <f t="shared" si="176"/>
        <v>4</v>
      </c>
      <c r="K29" s="88">
        <f t="shared" si="101"/>
        <v>0.24822695035460993</v>
      </c>
      <c r="L29" s="54"/>
      <c r="M29" s="161"/>
      <c r="N29" s="86" t="s">
        <v>87</v>
      </c>
      <c r="O29" s="37">
        <f t="shared" ref="O29:P29" si="177">O24</f>
        <v>176</v>
      </c>
      <c r="P29" s="37">
        <f t="shared" si="177"/>
        <v>12</v>
      </c>
      <c r="Q29" s="92">
        <f t="shared" si="151"/>
        <v>0.28995057660626028</v>
      </c>
      <c r="R29" s="37">
        <f t="shared" ref="R29:S29" si="178">R24</f>
        <v>181</v>
      </c>
      <c r="S29" s="37">
        <f t="shared" si="178"/>
        <v>11</v>
      </c>
      <c r="T29" s="92">
        <f t="shared" si="153"/>
        <v>0.27177177177177175</v>
      </c>
      <c r="U29" s="37">
        <f t="shared" ref="U29:V29" si="179">U24</f>
        <v>5</v>
      </c>
      <c r="V29" s="37">
        <f t="shared" si="179"/>
        <v>-1</v>
      </c>
      <c r="W29" s="88">
        <f t="shared" si="103"/>
        <v>2.8409090909090908E-2</v>
      </c>
      <c r="X29" s="54"/>
      <c r="Y29" s="160"/>
      <c r="Z29" s="86" t="s">
        <v>87</v>
      </c>
      <c r="AA29" s="37">
        <f t="shared" ref="AA29:AB29" si="180">AA24</f>
        <v>181</v>
      </c>
      <c r="AB29" s="37">
        <f t="shared" si="180"/>
        <v>11</v>
      </c>
      <c r="AC29" s="92">
        <f t="shared" si="156"/>
        <v>0.27177177177177175</v>
      </c>
      <c r="AD29" s="37">
        <f t="shared" ref="AD29:AE29" si="181">AD24</f>
        <v>175</v>
      </c>
      <c r="AE29" s="37">
        <f t="shared" si="181"/>
        <v>10</v>
      </c>
      <c r="AF29" s="92">
        <f>AD29/AD25</f>
        <v>0.2588757396449704</v>
      </c>
      <c r="AG29" s="37">
        <f t="shared" ref="AG29:AH29" si="182">AG24</f>
        <v>-6</v>
      </c>
      <c r="AH29" s="37">
        <f t="shared" si="182"/>
        <v>-1</v>
      </c>
      <c r="AI29" s="88">
        <f t="shared" si="96"/>
        <v>-3.3149171270718231E-2</v>
      </c>
      <c r="AJ29" s="54"/>
      <c r="AK29" s="161"/>
      <c r="AL29" s="86" t="s">
        <v>87</v>
      </c>
      <c r="AM29" s="37">
        <f t="shared" ref="AM29:AN29" si="183">AM24</f>
        <v>175</v>
      </c>
      <c r="AN29" s="37">
        <f t="shared" si="183"/>
        <v>10</v>
      </c>
      <c r="AO29" s="92">
        <f>AM29/AM25</f>
        <v>0.2588757396449704</v>
      </c>
      <c r="AP29" s="37">
        <f t="shared" ref="AP29:AQ29" si="184">AP24</f>
        <v>173</v>
      </c>
      <c r="AQ29" s="37">
        <f t="shared" si="184"/>
        <v>10</v>
      </c>
      <c r="AR29" s="92">
        <f>AP29/AP25</f>
        <v>0.26132930513595165</v>
      </c>
      <c r="AS29" s="37">
        <f t="shared" ref="AS29:AT29" si="185">AS24</f>
        <v>-2</v>
      </c>
      <c r="AT29" s="37">
        <f t="shared" si="185"/>
        <v>0</v>
      </c>
      <c r="AU29" s="88">
        <f t="shared" si="98"/>
        <v>-1.1428571428571429E-2</v>
      </c>
      <c r="AV29" s="54"/>
      <c r="AX29" s="152"/>
      <c r="AY29" s="86" t="s">
        <v>87</v>
      </c>
      <c r="AZ29" s="44">
        <f t="shared" si="99"/>
        <v>169.2</v>
      </c>
      <c r="BA29" s="45" t="s">
        <v>142</v>
      </c>
      <c r="BB29" s="44">
        <f t="shared" si="106"/>
        <v>8</v>
      </c>
      <c r="BC29" s="46"/>
      <c r="BD29" s="47">
        <f t="shared" si="107"/>
        <v>5.8014574641102795E-2</v>
      </c>
      <c r="BE29" s="46"/>
      <c r="BF29" s="45">
        <f t="shared" si="108"/>
        <v>10.199999999999999</v>
      </c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</row>
    <row r="30" spans="1:73" ht="12" customHeight="1">
      <c r="A30" s="153"/>
      <c r="B30" s="154"/>
      <c r="C30" s="153"/>
      <c r="D30" s="156"/>
      <c r="E30" s="154"/>
      <c r="F30" s="153"/>
      <c r="G30" s="156"/>
      <c r="H30" s="154"/>
      <c r="I30" s="153"/>
      <c r="J30" s="156"/>
      <c r="K30" s="157"/>
      <c r="L30" s="95"/>
      <c r="M30" s="158"/>
      <c r="N30" s="154"/>
      <c r="O30" s="153"/>
      <c r="P30" s="156"/>
      <c r="Q30" s="154"/>
      <c r="R30" s="153"/>
      <c r="S30" s="156"/>
      <c r="T30" s="154"/>
      <c r="U30" s="153"/>
      <c r="V30" s="156"/>
      <c r="W30" s="157"/>
      <c r="X30" s="95"/>
      <c r="Y30" s="158"/>
      <c r="Z30" s="154"/>
      <c r="AA30" s="153"/>
      <c r="AB30" s="156"/>
      <c r="AC30" s="154"/>
      <c r="AD30" s="153"/>
      <c r="AE30" s="156"/>
      <c r="AF30" s="154"/>
      <c r="AG30" s="153"/>
      <c r="AH30" s="156"/>
      <c r="AI30" s="157"/>
      <c r="AJ30" s="95"/>
      <c r="AK30" s="158"/>
      <c r="AL30" s="154"/>
      <c r="AM30" s="153"/>
      <c r="AN30" s="156"/>
      <c r="AO30" s="154"/>
      <c r="AP30" s="153"/>
      <c r="AQ30" s="156"/>
      <c r="AR30" s="154"/>
      <c r="AS30" s="153"/>
      <c r="AT30" s="156"/>
      <c r="AU30" s="157"/>
      <c r="AV30" s="95"/>
      <c r="AX30" s="153"/>
      <c r="AY30" s="154"/>
      <c r="AZ30" s="96"/>
      <c r="BA30" s="96"/>
      <c r="BB30" s="178"/>
      <c r="BC30" s="156"/>
      <c r="BD30" s="156"/>
      <c r="BE30" s="156"/>
      <c r="BF30" s="15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</row>
    <row r="31" spans="1:73" ht="14.25" customHeight="1">
      <c r="A31" s="150" t="s">
        <v>4</v>
      </c>
      <c r="B31" s="49" t="s">
        <v>52</v>
      </c>
      <c r="C31" s="50" t="s">
        <v>53</v>
      </c>
      <c r="D31" s="51" t="s">
        <v>53</v>
      </c>
      <c r="E31" s="52"/>
      <c r="F31" s="50" t="s">
        <v>53</v>
      </c>
      <c r="G31" s="51" t="s">
        <v>53</v>
      </c>
      <c r="H31" s="52"/>
      <c r="I31" s="37"/>
      <c r="J31" s="38"/>
      <c r="K31" s="38"/>
      <c r="L31" s="54"/>
      <c r="M31" s="159" t="s">
        <v>4</v>
      </c>
      <c r="N31" s="49" t="s">
        <v>52</v>
      </c>
      <c r="O31" s="50" t="s">
        <v>53</v>
      </c>
      <c r="P31" s="51" t="s">
        <v>53</v>
      </c>
      <c r="Q31" s="52"/>
      <c r="R31" s="50">
        <v>33</v>
      </c>
      <c r="S31" s="51" t="s">
        <v>53</v>
      </c>
      <c r="T31" s="52"/>
      <c r="U31" s="37">
        <f>R31</f>
        <v>33</v>
      </c>
      <c r="V31" s="38"/>
      <c r="W31" s="38" t="s">
        <v>56</v>
      </c>
      <c r="X31" s="54" t="s">
        <v>119</v>
      </c>
      <c r="Y31" s="159" t="s">
        <v>4</v>
      </c>
      <c r="Z31" s="49" t="s">
        <v>52</v>
      </c>
      <c r="AA31" s="50">
        <v>33</v>
      </c>
      <c r="AB31" s="51" t="s">
        <v>53</v>
      </c>
      <c r="AC31" s="52"/>
      <c r="AD31" s="50">
        <v>35</v>
      </c>
      <c r="AE31" s="51" t="s">
        <v>53</v>
      </c>
      <c r="AF31" s="52"/>
      <c r="AG31" s="37">
        <f t="shared" ref="AG31:AG38" si="186">AD31-AA31</f>
        <v>2</v>
      </c>
      <c r="AH31" s="38"/>
      <c r="AI31" s="88">
        <f t="shared" ref="AI31:AI43" si="187">AG31/AA31</f>
        <v>6.0606060606060608E-2</v>
      </c>
      <c r="AJ31" s="54"/>
      <c r="AK31" s="159" t="s">
        <v>4</v>
      </c>
      <c r="AL31" s="49" t="s">
        <v>52</v>
      </c>
      <c r="AM31" s="50">
        <v>35</v>
      </c>
      <c r="AN31" s="51" t="s">
        <v>53</v>
      </c>
      <c r="AO31" s="52"/>
      <c r="AP31" s="50">
        <v>29</v>
      </c>
      <c r="AQ31" s="51" t="s">
        <v>53</v>
      </c>
      <c r="AR31" s="52"/>
      <c r="AS31" s="37">
        <f t="shared" ref="AS31:AS38" si="188">AP31-AM31</f>
        <v>-6</v>
      </c>
      <c r="AT31" s="38"/>
      <c r="AU31" s="88">
        <f t="shared" ref="AU31:AU35" si="189">AS31/AM31</f>
        <v>-0.17142857142857143</v>
      </c>
      <c r="AV31" s="54"/>
      <c r="AX31" s="150" t="s">
        <v>4</v>
      </c>
      <c r="AY31" s="49" t="s">
        <v>52</v>
      </c>
      <c r="AZ31" s="44">
        <f t="shared" ref="AZ31:AZ43" si="190">AVERAGE(C31,F31,R31,AD31,AP31)</f>
        <v>32.333333333333336</v>
      </c>
      <c r="BA31" s="45" t="s">
        <v>152</v>
      </c>
      <c r="BB31" s="46">
        <f>AVERAGE(AG31,AS31)</f>
        <v>-2</v>
      </c>
      <c r="BC31" s="46"/>
      <c r="BD31" s="47">
        <f>AVERAGE(AI31,AU31)</f>
        <v>-5.5411255411255411E-2</v>
      </c>
      <c r="BE31" s="46"/>
      <c r="BF31" s="45" t="s">
        <v>53</v>
      </c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</row>
    <row r="32" spans="1:73" ht="14.25" customHeight="1">
      <c r="A32" s="151"/>
      <c r="B32" s="55" t="s">
        <v>63</v>
      </c>
      <c r="C32" s="50">
        <v>49</v>
      </c>
      <c r="D32" s="51">
        <v>4</v>
      </c>
      <c r="E32" s="52"/>
      <c r="F32" s="50">
        <v>42</v>
      </c>
      <c r="G32" s="51">
        <v>4</v>
      </c>
      <c r="H32" s="52"/>
      <c r="I32" s="50">
        <f t="shared" ref="I32:J32" si="191">F32-C32</f>
        <v>-7</v>
      </c>
      <c r="J32" s="51">
        <f t="shared" si="191"/>
        <v>0</v>
      </c>
      <c r="K32" s="53">
        <f t="shared" ref="K32:K43" si="192">I32/C32</f>
        <v>-0.14285714285714285</v>
      </c>
      <c r="L32" s="54"/>
      <c r="M32" s="160"/>
      <c r="N32" s="55" t="s">
        <v>63</v>
      </c>
      <c r="O32" s="50">
        <v>42</v>
      </c>
      <c r="P32" s="51">
        <v>4</v>
      </c>
      <c r="Q32" s="52"/>
      <c r="R32" s="50">
        <v>39</v>
      </c>
      <c r="S32" s="51">
        <v>3</v>
      </c>
      <c r="T32" s="52"/>
      <c r="U32" s="50">
        <f t="shared" ref="U32:V32" si="193">R32-O32</f>
        <v>-3</v>
      </c>
      <c r="V32" s="51">
        <f t="shared" si="193"/>
        <v>-1</v>
      </c>
      <c r="W32" s="53">
        <f t="shared" ref="W32:W43" si="194">U32/O32</f>
        <v>-7.1428571428571425E-2</v>
      </c>
      <c r="X32" s="54"/>
      <c r="Y32" s="160"/>
      <c r="Z32" s="49" t="s">
        <v>63</v>
      </c>
      <c r="AA32" s="50">
        <v>39</v>
      </c>
      <c r="AB32" s="51">
        <v>3</v>
      </c>
      <c r="AC32" s="52"/>
      <c r="AD32" s="50">
        <v>45</v>
      </c>
      <c r="AE32" s="51">
        <v>4</v>
      </c>
      <c r="AF32" s="52"/>
      <c r="AG32" s="50">
        <f t="shared" si="186"/>
        <v>6</v>
      </c>
      <c r="AH32" s="51">
        <f t="shared" ref="AH32:AH38" si="195">AE32-AB32</f>
        <v>1</v>
      </c>
      <c r="AI32" s="53">
        <f t="shared" si="187"/>
        <v>0.15384615384615385</v>
      </c>
      <c r="AJ32" s="54"/>
      <c r="AK32" s="160"/>
      <c r="AL32" s="49" t="s">
        <v>63</v>
      </c>
      <c r="AM32" s="50">
        <v>45</v>
      </c>
      <c r="AN32" s="51">
        <v>4</v>
      </c>
      <c r="AO32" s="52"/>
      <c r="AP32" s="50">
        <v>47</v>
      </c>
      <c r="AQ32" s="51">
        <v>4</v>
      </c>
      <c r="AR32" s="52"/>
      <c r="AS32" s="50">
        <f t="shared" si="188"/>
        <v>2</v>
      </c>
      <c r="AT32" s="51">
        <f t="shared" ref="AT32:AT38" si="196">AQ32-AN32</f>
        <v>0</v>
      </c>
      <c r="AU32" s="53">
        <f t="shared" si="189"/>
        <v>4.4444444444444446E-2</v>
      </c>
      <c r="AV32" s="54"/>
      <c r="AX32" s="151"/>
      <c r="AY32" s="49" t="s">
        <v>63</v>
      </c>
      <c r="AZ32" s="44">
        <f t="shared" si="190"/>
        <v>44.4</v>
      </c>
      <c r="BA32" s="45" t="s">
        <v>153</v>
      </c>
      <c r="BB32" s="44">
        <f t="shared" ref="BB32:BB43" si="197">AVERAGE(I32,U32,AG32,AS32)</f>
        <v>-0.5</v>
      </c>
      <c r="BC32" s="46"/>
      <c r="BD32" s="47">
        <f t="shared" ref="BD32:BD43" si="198">AVERAGE(K32,W32,AI32,AU32)</f>
        <v>-3.9987789987789932E-3</v>
      </c>
      <c r="BE32" s="46"/>
      <c r="BF32" s="45">
        <f t="shared" ref="BF32:BF43" si="199">AVERAGE(D32,G32,S32,AE32,AQ32)</f>
        <v>3.8</v>
      </c>
      <c r="BG32" s="59"/>
      <c r="BH32" s="59"/>
      <c r="BI32" s="59"/>
      <c r="BJ32" s="59"/>
      <c r="BK32" s="59"/>
      <c r="BL32" s="59"/>
      <c r="BM32" s="59">
        <v>1</v>
      </c>
      <c r="BN32" s="59">
        <v>4</v>
      </c>
      <c r="BO32" s="59"/>
      <c r="BP32" s="59"/>
      <c r="BQ32" s="59"/>
      <c r="BR32" s="59"/>
      <c r="BS32" s="59"/>
      <c r="BT32" s="59"/>
      <c r="BU32" s="59"/>
    </row>
    <row r="33" spans="1:73" ht="14.25" customHeight="1">
      <c r="A33" s="151"/>
      <c r="B33" s="49" t="s">
        <v>66</v>
      </c>
      <c r="C33" s="50">
        <v>25</v>
      </c>
      <c r="D33" s="51">
        <v>2</v>
      </c>
      <c r="E33" s="52"/>
      <c r="F33" s="50">
        <v>35</v>
      </c>
      <c r="G33" s="51">
        <v>3</v>
      </c>
      <c r="H33" s="52"/>
      <c r="I33" s="50">
        <f t="shared" ref="I33:J33" si="200">F33-C33</f>
        <v>10</v>
      </c>
      <c r="J33" s="51">
        <f t="shared" si="200"/>
        <v>1</v>
      </c>
      <c r="K33" s="53">
        <f t="shared" si="192"/>
        <v>0.4</v>
      </c>
      <c r="L33" s="54"/>
      <c r="M33" s="160"/>
      <c r="N33" s="49" t="s">
        <v>66</v>
      </c>
      <c r="O33" s="50">
        <v>35</v>
      </c>
      <c r="P33" s="51">
        <v>3</v>
      </c>
      <c r="Q33" s="52"/>
      <c r="R33" s="50">
        <v>49</v>
      </c>
      <c r="S33" s="51">
        <v>4</v>
      </c>
      <c r="T33" s="52"/>
      <c r="U33" s="50">
        <f t="shared" ref="U33:V33" si="201">R33-O33</f>
        <v>14</v>
      </c>
      <c r="V33" s="51">
        <f t="shared" si="201"/>
        <v>1</v>
      </c>
      <c r="W33" s="53">
        <f t="shared" si="194"/>
        <v>0.4</v>
      </c>
      <c r="X33" s="54"/>
      <c r="Y33" s="160"/>
      <c r="Z33" s="49" t="s">
        <v>66</v>
      </c>
      <c r="AA33" s="50">
        <v>49</v>
      </c>
      <c r="AB33" s="51">
        <v>4</v>
      </c>
      <c r="AC33" s="52"/>
      <c r="AD33" s="50">
        <v>55</v>
      </c>
      <c r="AE33" s="51">
        <v>4</v>
      </c>
      <c r="AF33" s="52"/>
      <c r="AG33" s="50">
        <f t="shared" si="186"/>
        <v>6</v>
      </c>
      <c r="AH33" s="51">
        <f t="shared" si="195"/>
        <v>0</v>
      </c>
      <c r="AI33" s="53">
        <f t="shared" si="187"/>
        <v>0.12244897959183673</v>
      </c>
      <c r="AJ33" s="54"/>
      <c r="AK33" s="160"/>
      <c r="AL33" s="49" t="s">
        <v>66</v>
      </c>
      <c r="AM33" s="50">
        <v>55</v>
      </c>
      <c r="AN33" s="51">
        <v>4</v>
      </c>
      <c r="AO33" s="52"/>
      <c r="AP33" s="50">
        <v>53</v>
      </c>
      <c r="AQ33" s="51">
        <v>4</v>
      </c>
      <c r="AR33" s="52"/>
      <c r="AS33" s="50">
        <f t="shared" si="188"/>
        <v>-2</v>
      </c>
      <c r="AT33" s="51">
        <f t="shared" si="196"/>
        <v>0</v>
      </c>
      <c r="AU33" s="53">
        <f t="shared" si="189"/>
        <v>-3.6363636363636362E-2</v>
      </c>
      <c r="AV33" s="54"/>
      <c r="AX33" s="151"/>
      <c r="AY33" s="49" t="s">
        <v>66</v>
      </c>
      <c r="AZ33" s="44">
        <f t="shared" si="190"/>
        <v>43.4</v>
      </c>
      <c r="BA33" s="45" t="s">
        <v>154</v>
      </c>
      <c r="BB33" s="44">
        <f t="shared" si="197"/>
        <v>7</v>
      </c>
      <c r="BC33" s="46"/>
      <c r="BD33" s="47">
        <f t="shared" si="198"/>
        <v>0.22152133580705011</v>
      </c>
      <c r="BE33" s="46"/>
      <c r="BF33" s="45">
        <f t="shared" si="199"/>
        <v>3.4</v>
      </c>
      <c r="BG33" s="59"/>
      <c r="BH33" s="59"/>
      <c r="BI33" s="59"/>
      <c r="BJ33" s="59"/>
      <c r="BK33" s="59"/>
      <c r="BL33" s="59">
        <v>1</v>
      </c>
      <c r="BM33" s="59">
        <v>1</v>
      </c>
      <c r="BN33" s="59">
        <v>3</v>
      </c>
      <c r="BO33" s="59"/>
      <c r="BP33" s="59"/>
      <c r="BQ33" s="59"/>
      <c r="BR33" s="59"/>
      <c r="BS33" s="59"/>
      <c r="BT33" s="59"/>
      <c r="BU33" s="59"/>
    </row>
    <row r="34" spans="1:73" ht="14.25" customHeight="1">
      <c r="A34" s="151"/>
      <c r="B34" s="49" t="s">
        <v>68</v>
      </c>
      <c r="C34" s="50">
        <v>21</v>
      </c>
      <c r="D34" s="51">
        <v>2</v>
      </c>
      <c r="E34" s="52" t="s">
        <v>155</v>
      </c>
      <c r="F34" s="50">
        <v>14</v>
      </c>
      <c r="G34" s="51">
        <v>1</v>
      </c>
      <c r="H34" s="52" t="s">
        <v>156</v>
      </c>
      <c r="I34" s="50">
        <f t="shared" ref="I34:J34" si="202">F34-C34</f>
        <v>-7</v>
      </c>
      <c r="J34" s="51">
        <f t="shared" si="202"/>
        <v>-1</v>
      </c>
      <c r="K34" s="53">
        <f t="shared" si="192"/>
        <v>-0.33333333333333331</v>
      </c>
      <c r="L34" s="54" t="s">
        <v>157</v>
      </c>
      <c r="M34" s="160"/>
      <c r="N34" s="49" t="s">
        <v>68</v>
      </c>
      <c r="O34" s="50">
        <v>14</v>
      </c>
      <c r="P34" s="51">
        <v>1</v>
      </c>
      <c r="Q34" s="52" t="s">
        <v>156</v>
      </c>
      <c r="R34" s="50">
        <v>21</v>
      </c>
      <c r="S34" s="51">
        <v>2</v>
      </c>
      <c r="T34" s="52" t="s">
        <v>155</v>
      </c>
      <c r="U34" s="50">
        <f t="shared" ref="U34:V34" si="203">R34-O34</f>
        <v>7</v>
      </c>
      <c r="V34" s="51">
        <f t="shared" si="203"/>
        <v>1</v>
      </c>
      <c r="W34" s="53">
        <f t="shared" si="194"/>
        <v>0.5</v>
      </c>
      <c r="X34" s="108" t="s">
        <v>158</v>
      </c>
      <c r="Y34" s="160"/>
      <c r="Z34" s="49" t="s">
        <v>68</v>
      </c>
      <c r="AA34" s="50">
        <v>21</v>
      </c>
      <c r="AB34" s="51">
        <v>2</v>
      </c>
      <c r="AC34" s="52" t="s">
        <v>155</v>
      </c>
      <c r="AD34" s="50">
        <f>27+13</f>
        <v>40</v>
      </c>
      <c r="AE34" s="51">
        <v>3</v>
      </c>
      <c r="AF34" s="52" t="s">
        <v>159</v>
      </c>
      <c r="AG34" s="50">
        <f t="shared" si="186"/>
        <v>19</v>
      </c>
      <c r="AH34" s="51">
        <f t="shared" si="195"/>
        <v>1</v>
      </c>
      <c r="AI34" s="53">
        <f t="shared" si="187"/>
        <v>0.90476190476190477</v>
      </c>
      <c r="AJ34" s="54" t="s">
        <v>160</v>
      </c>
      <c r="AK34" s="160"/>
      <c r="AL34" s="49" t="s">
        <v>68</v>
      </c>
      <c r="AM34" s="50">
        <f>27+13</f>
        <v>40</v>
      </c>
      <c r="AN34" s="51">
        <v>3</v>
      </c>
      <c r="AO34" s="52" t="s">
        <v>161</v>
      </c>
      <c r="AP34" s="50">
        <f>37+13</f>
        <v>50</v>
      </c>
      <c r="AQ34" s="51">
        <v>4</v>
      </c>
      <c r="AR34" s="52" t="s">
        <v>162</v>
      </c>
      <c r="AS34" s="50">
        <f t="shared" si="188"/>
        <v>10</v>
      </c>
      <c r="AT34" s="51">
        <f t="shared" si="196"/>
        <v>1</v>
      </c>
      <c r="AU34" s="53">
        <f t="shared" si="189"/>
        <v>0.25</v>
      </c>
      <c r="AV34" s="54"/>
      <c r="AX34" s="151"/>
      <c r="AY34" s="49" t="s">
        <v>68</v>
      </c>
      <c r="AZ34" s="44">
        <f t="shared" si="190"/>
        <v>29.2</v>
      </c>
      <c r="BA34" s="45" t="s">
        <v>163</v>
      </c>
      <c r="BB34" s="44">
        <f t="shared" si="197"/>
        <v>7.25</v>
      </c>
      <c r="BC34" s="46"/>
      <c r="BD34" s="47">
        <f t="shared" si="198"/>
        <v>0.33035714285714285</v>
      </c>
      <c r="BE34" s="46"/>
      <c r="BF34" s="45">
        <f t="shared" si="199"/>
        <v>2.4</v>
      </c>
      <c r="BG34" s="59">
        <v>2</v>
      </c>
      <c r="BH34" s="59"/>
      <c r="BI34" s="59"/>
      <c r="BJ34" s="59"/>
      <c r="BK34" s="59">
        <v>1</v>
      </c>
      <c r="BL34" s="59">
        <v>3</v>
      </c>
      <c r="BM34" s="59">
        <v>1</v>
      </c>
      <c r="BN34" s="59"/>
      <c r="BO34" s="59"/>
      <c r="BP34" s="59"/>
      <c r="BQ34" s="59"/>
      <c r="BR34" s="59"/>
      <c r="BS34" s="59"/>
      <c r="BT34" s="59"/>
      <c r="BU34" s="59"/>
    </row>
    <row r="35" spans="1:73" ht="14.25" customHeight="1">
      <c r="A35" s="151"/>
      <c r="B35" s="49" t="s">
        <v>72</v>
      </c>
      <c r="C35" s="50">
        <v>41</v>
      </c>
      <c r="D35" s="51">
        <v>3</v>
      </c>
      <c r="E35" s="52" t="s">
        <v>84</v>
      </c>
      <c r="F35" s="50">
        <v>27</v>
      </c>
      <c r="G35" s="51">
        <v>2</v>
      </c>
      <c r="H35" s="52" t="s">
        <v>164</v>
      </c>
      <c r="I35" s="50">
        <f t="shared" ref="I35:J35" si="204">F35-C35</f>
        <v>-14</v>
      </c>
      <c r="J35" s="51">
        <f t="shared" si="204"/>
        <v>-1</v>
      </c>
      <c r="K35" s="53">
        <f t="shared" si="192"/>
        <v>-0.34146341463414637</v>
      </c>
      <c r="L35" s="54" t="s">
        <v>165</v>
      </c>
      <c r="M35" s="160"/>
      <c r="N35" s="49" t="s">
        <v>72</v>
      </c>
      <c r="O35" s="50">
        <v>27</v>
      </c>
      <c r="P35" s="51">
        <v>2</v>
      </c>
      <c r="Q35" s="52" t="s">
        <v>164</v>
      </c>
      <c r="R35" s="50">
        <v>26</v>
      </c>
      <c r="S35" s="51">
        <v>2</v>
      </c>
      <c r="T35" s="52" t="s">
        <v>164</v>
      </c>
      <c r="U35" s="50">
        <f t="shared" ref="U35:V35" si="205">R35-O35</f>
        <v>-1</v>
      </c>
      <c r="V35" s="51">
        <f t="shared" si="205"/>
        <v>0</v>
      </c>
      <c r="W35" s="53">
        <f t="shared" si="194"/>
        <v>-3.7037037037037035E-2</v>
      </c>
      <c r="X35" s="54"/>
      <c r="Y35" s="160"/>
      <c r="Z35" s="49" t="s">
        <v>72</v>
      </c>
      <c r="AA35" s="50">
        <v>26</v>
      </c>
      <c r="AB35" s="51">
        <v>2</v>
      </c>
      <c r="AC35" s="52" t="s">
        <v>164</v>
      </c>
      <c r="AD35" s="50">
        <f>12+15</f>
        <v>27</v>
      </c>
      <c r="AE35" s="51">
        <v>2</v>
      </c>
      <c r="AF35" s="52" t="s">
        <v>164</v>
      </c>
      <c r="AG35" s="50">
        <f t="shared" si="186"/>
        <v>1</v>
      </c>
      <c r="AH35" s="51">
        <f t="shared" si="195"/>
        <v>0</v>
      </c>
      <c r="AI35" s="53">
        <f t="shared" si="187"/>
        <v>3.8461538461538464E-2</v>
      </c>
      <c r="AJ35" s="54"/>
      <c r="AK35" s="160"/>
      <c r="AL35" s="49" t="s">
        <v>72</v>
      </c>
      <c r="AM35" s="50">
        <f>12+15</f>
        <v>27</v>
      </c>
      <c r="AN35" s="51">
        <v>2</v>
      </c>
      <c r="AO35" s="52" t="s">
        <v>164</v>
      </c>
      <c r="AP35" s="50">
        <f>13+15</f>
        <v>28</v>
      </c>
      <c r="AQ35" s="51">
        <v>2</v>
      </c>
      <c r="AR35" s="52" t="s">
        <v>164</v>
      </c>
      <c r="AS35" s="50">
        <f t="shared" si="188"/>
        <v>1</v>
      </c>
      <c r="AT35" s="51">
        <f t="shared" si="196"/>
        <v>0</v>
      </c>
      <c r="AU35" s="53">
        <f t="shared" si="189"/>
        <v>3.7037037037037035E-2</v>
      </c>
      <c r="AV35" s="54" t="s">
        <v>166</v>
      </c>
      <c r="AX35" s="151"/>
      <c r="AY35" s="49" t="s">
        <v>72</v>
      </c>
      <c r="AZ35" s="44">
        <f t="shared" si="190"/>
        <v>29.8</v>
      </c>
      <c r="BA35" s="45" t="s">
        <v>167</v>
      </c>
      <c r="BB35" s="44">
        <f t="shared" si="197"/>
        <v>-3.25</v>
      </c>
      <c r="BC35" s="46"/>
      <c r="BD35" s="47">
        <f t="shared" si="198"/>
        <v>-7.5750469043151983E-2</v>
      </c>
      <c r="BE35" s="46"/>
      <c r="BF35" s="45">
        <f t="shared" si="199"/>
        <v>2.2000000000000002</v>
      </c>
      <c r="BG35" s="59"/>
      <c r="BH35" s="59"/>
      <c r="BI35" s="59">
        <v>5</v>
      </c>
      <c r="BJ35" s="59"/>
      <c r="BK35" s="59">
        <v>4</v>
      </c>
      <c r="BL35" s="59">
        <v>1</v>
      </c>
      <c r="BM35" s="59"/>
      <c r="BN35" s="59"/>
      <c r="BO35" s="59"/>
      <c r="BP35" s="59"/>
      <c r="BQ35" s="59"/>
      <c r="BR35" s="59"/>
      <c r="BS35" s="59"/>
      <c r="BT35" s="59"/>
      <c r="BU35" s="59"/>
    </row>
    <row r="36" spans="1:73" ht="14.25" customHeight="1">
      <c r="A36" s="151"/>
      <c r="B36" s="49" t="s">
        <v>76</v>
      </c>
      <c r="C36" s="50">
        <v>13</v>
      </c>
      <c r="D36" s="51">
        <v>1</v>
      </c>
      <c r="E36" s="52" t="s">
        <v>156</v>
      </c>
      <c r="F36" s="50">
        <v>15</v>
      </c>
      <c r="G36" s="51">
        <v>1</v>
      </c>
      <c r="H36" s="52" t="s">
        <v>156</v>
      </c>
      <c r="I36" s="50">
        <f t="shared" ref="I36:J36" si="206">F36-C36</f>
        <v>2</v>
      </c>
      <c r="J36" s="51">
        <f t="shared" si="206"/>
        <v>0</v>
      </c>
      <c r="K36" s="53">
        <f t="shared" si="192"/>
        <v>0.15384615384615385</v>
      </c>
      <c r="L36" s="54"/>
      <c r="M36" s="160"/>
      <c r="N36" s="49" t="s">
        <v>76</v>
      </c>
      <c r="O36" s="50">
        <v>15</v>
      </c>
      <c r="P36" s="51">
        <v>1</v>
      </c>
      <c r="Q36" s="52" t="s">
        <v>156</v>
      </c>
      <c r="R36" s="50">
        <v>16</v>
      </c>
      <c r="S36" s="51">
        <v>1</v>
      </c>
      <c r="T36" s="52" t="s">
        <v>156</v>
      </c>
      <c r="U36" s="50">
        <f t="shared" ref="U36:V36" si="207">R36-O36</f>
        <v>1</v>
      </c>
      <c r="V36" s="51">
        <f t="shared" si="207"/>
        <v>0</v>
      </c>
      <c r="W36" s="53">
        <f t="shared" si="194"/>
        <v>6.6666666666666666E-2</v>
      </c>
      <c r="X36" s="54" t="s">
        <v>168</v>
      </c>
      <c r="Y36" s="160"/>
      <c r="Z36" s="49" t="s">
        <v>76</v>
      </c>
      <c r="AA36" s="50">
        <v>16</v>
      </c>
      <c r="AB36" s="51">
        <v>1</v>
      </c>
      <c r="AC36" s="52" t="s">
        <v>156</v>
      </c>
      <c r="AD36" s="50">
        <v>0</v>
      </c>
      <c r="AE36" s="51">
        <v>0</v>
      </c>
      <c r="AF36" s="110" t="s">
        <v>169</v>
      </c>
      <c r="AG36" s="50">
        <f t="shared" si="186"/>
        <v>-16</v>
      </c>
      <c r="AH36" s="51">
        <f t="shared" si="195"/>
        <v>-1</v>
      </c>
      <c r="AI36" s="53">
        <f t="shared" si="187"/>
        <v>-1</v>
      </c>
      <c r="AJ36" s="54" t="s">
        <v>170</v>
      </c>
      <c r="AK36" s="160"/>
      <c r="AL36" s="49" t="s">
        <v>76</v>
      </c>
      <c r="AM36" s="50">
        <v>0</v>
      </c>
      <c r="AN36" s="51">
        <v>0</v>
      </c>
      <c r="AO36" s="110" t="s">
        <v>169</v>
      </c>
      <c r="AP36" s="50">
        <v>13</v>
      </c>
      <c r="AQ36" s="51">
        <v>1</v>
      </c>
      <c r="AR36" s="52" t="s">
        <v>171</v>
      </c>
      <c r="AS36" s="50">
        <f t="shared" si="188"/>
        <v>13</v>
      </c>
      <c r="AT36" s="51">
        <f t="shared" si="196"/>
        <v>1</v>
      </c>
      <c r="AU36" s="51" t="s">
        <v>172</v>
      </c>
      <c r="AV36" s="54" t="s">
        <v>170</v>
      </c>
      <c r="AX36" s="151"/>
      <c r="AY36" s="49" t="s">
        <v>76</v>
      </c>
      <c r="AZ36" s="44">
        <f t="shared" si="190"/>
        <v>11.4</v>
      </c>
      <c r="BA36" s="45" t="s">
        <v>173</v>
      </c>
      <c r="BB36" s="44">
        <f t="shared" si="197"/>
        <v>0</v>
      </c>
      <c r="BC36" s="46"/>
      <c r="BD36" s="47">
        <f t="shared" si="198"/>
        <v>-0.25982905982905985</v>
      </c>
      <c r="BE36" s="46"/>
      <c r="BF36" s="45">
        <f t="shared" si="199"/>
        <v>0.8</v>
      </c>
      <c r="BG36" s="59"/>
      <c r="BH36" s="59"/>
      <c r="BI36" s="59"/>
      <c r="BJ36" s="59">
        <v>1</v>
      </c>
      <c r="BK36" s="59">
        <v>4</v>
      </c>
      <c r="BL36" s="59"/>
      <c r="BM36" s="59"/>
      <c r="BN36" s="59"/>
      <c r="BO36" s="59"/>
      <c r="BP36" s="59"/>
      <c r="BQ36" s="59"/>
      <c r="BR36" s="59"/>
      <c r="BS36" s="59"/>
      <c r="BT36" s="59"/>
      <c r="BU36" s="59"/>
    </row>
    <row r="37" spans="1:73" ht="14.25" customHeight="1">
      <c r="A37" s="151"/>
      <c r="B37" s="49" t="s">
        <v>83</v>
      </c>
      <c r="C37" s="50">
        <v>14</v>
      </c>
      <c r="D37" s="51">
        <v>1</v>
      </c>
      <c r="E37" s="52" t="s">
        <v>156</v>
      </c>
      <c r="F37" s="50">
        <v>14</v>
      </c>
      <c r="G37" s="51">
        <v>1</v>
      </c>
      <c r="H37" s="52" t="s">
        <v>156</v>
      </c>
      <c r="I37" s="50">
        <f t="shared" ref="I37:J37" si="208">F37-C37</f>
        <v>0</v>
      </c>
      <c r="J37" s="51">
        <f t="shared" si="208"/>
        <v>0</v>
      </c>
      <c r="K37" s="53">
        <f t="shared" si="192"/>
        <v>0</v>
      </c>
      <c r="L37" s="54"/>
      <c r="M37" s="160"/>
      <c r="N37" s="49" t="s">
        <v>83</v>
      </c>
      <c r="O37" s="50">
        <v>14</v>
      </c>
      <c r="P37" s="51">
        <v>1</v>
      </c>
      <c r="Q37" s="52" t="s">
        <v>156</v>
      </c>
      <c r="R37" s="50">
        <v>17</v>
      </c>
      <c r="S37" s="51">
        <v>1</v>
      </c>
      <c r="T37" s="52" t="s">
        <v>156</v>
      </c>
      <c r="U37" s="50">
        <f t="shared" ref="U37:V37" si="209">R37-O37</f>
        <v>3</v>
      </c>
      <c r="V37" s="51">
        <f t="shared" si="209"/>
        <v>0</v>
      </c>
      <c r="W37" s="53">
        <f t="shared" si="194"/>
        <v>0.21428571428571427</v>
      </c>
      <c r="X37" s="54"/>
      <c r="Y37" s="160"/>
      <c r="Z37" s="49" t="s">
        <v>83</v>
      </c>
      <c r="AA37" s="50">
        <v>17</v>
      </c>
      <c r="AB37" s="51">
        <v>1</v>
      </c>
      <c r="AC37" s="52" t="s">
        <v>156</v>
      </c>
      <c r="AD37" s="50">
        <v>14</v>
      </c>
      <c r="AE37" s="51">
        <v>1</v>
      </c>
      <c r="AF37" s="52" t="s">
        <v>156</v>
      </c>
      <c r="AG37" s="50">
        <f t="shared" si="186"/>
        <v>-3</v>
      </c>
      <c r="AH37" s="51">
        <f t="shared" si="195"/>
        <v>0</v>
      </c>
      <c r="AI37" s="53">
        <f t="shared" si="187"/>
        <v>-0.17647058823529413</v>
      </c>
      <c r="AJ37" s="54"/>
      <c r="AK37" s="160"/>
      <c r="AL37" s="49" t="s">
        <v>83</v>
      </c>
      <c r="AM37" s="50">
        <v>14</v>
      </c>
      <c r="AN37" s="51">
        <v>1</v>
      </c>
      <c r="AO37" s="52" t="s">
        <v>156</v>
      </c>
      <c r="AP37" s="50">
        <v>0</v>
      </c>
      <c r="AQ37" s="51">
        <v>0</v>
      </c>
      <c r="AR37" s="110" t="s">
        <v>169</v>
      </c>
      <c r="AS37" s="50">
        <f t="shared" si="188"/>
        <v>-14</v>
      </c>
      <c r="AT37" s="51">
        <f t="shared" si="196"/>
        <v>-1</v>
      </c>
      <c r="AU37" s="53">
        <f t="shared" ref="AU37:AU43" si="210">AS37/AM37</f>
        <v>-1</v>
      </c>
      <c r="AV37" s="54"/>
      <c r="AX37" s="151"/>
      <c r="AY37" s="49" t="s">
        <v>83</v>
      </c>
      <c r="AZ37" s="44">
        <f t="shared" si="190"/>
        <v>11.8</v>
      </c>
      <c r="BA37" s="45" t="s">
        <v>174</v>
      </c>
      <c r="BB37" s="44">
        <f t="shared" si="197"/>
        <v>-3.5</v>
      </c>
      <c r="BC37" s="46"/>
      <c r="BD37" s="47">
        <f t="shared" si="198"/>
        <v>-0.24054621848739496</v>
      </c>
      <c r="BE37" s="46"/>
      <c r="BF37" s="45">
        <f t="shared" si="199"/>
        <v>0.8</v>
      </c>
      <c r="BG37" s="59"/>
      <c r="BH37" s="59"/>
      <c r="BI37" s="59"/>
      <c r="BJ37" s="59">
        <v>1</v>
      </c>
      <c r="BK37" s="59">
        <v>4</v>
      </c>
      <c r="BL37" s="59"/>
      <c r="BM37" s="59"/>
      <c r="BN37" s="59"/>
      <c r="BO37" s="59"/>
      <c r="BP37" s="59"/>
      <c r="BQ37" s="59"/>
      <c r="BR37" s="59"/>
      <c r="BS37" s="59"/>
      <c r="BT37" s="59"/>
      <c r="BU37" s="59"/>
    </row>
    <row r="38" spans="1:73" ht="14.25" customHeight="1">
      <c r="A38" s="151"/>
      <c r="B38" s="60" t="s">
        <v>87</v>
      </c>
      <c r="C38" s="61">
        <v>53</v>
      </c>
      <c r="D38" s="62">
        <v>3</v>
      </c>
      <c r="E38" s="63" t="s">
        <v>175</v>
      </c>
      <c r="F38" s="61">
        <v>51</v>
      </c>
      <c r="G38" s="62">
        <v>3</v>
      </c>
      <c r="H38" s="63" t="s">
        <v>176</v>
      </c>
      <c r="I38" s="61">
        <f t="shared" ref="I38:J38" si="211">F38-C38</f>
        <v>-2</v>
      </c>
      <c r="J38" s="62">
        <f t="shared" si="211"/>
        <v>0</v>
      </c>
      <c r="K38" s="64">
        <f t="shared" si="192"/>
        <v>-3.7735849056603772E-2</v>
      </c>
      <c r="L38" s="65"/>
      <c r="M38" s="160"/>
      <c r="N38" s="60" t="s">
        <v>87</v>
      </c>
      <c r="O38" s="61">
        <v>51</v>
      </c>
      <c r="P38" s="62">
        <v>3</v>
      </c>
      <c r="Q38" s="63" t="s">
        <v>176</v>
      </c>
      <c r="R38" s="61">
        <v>46</v>
      </c>
      <c r="S38" s="62">
        <v>3</v>
      </c>
      <c r="T38" s="63" t="s">
        <v>176</v>
      </c>
      <c r="U38" s="61">
        <f t="shared" ref="U38:V38" si="212">R38-O38</f>
        <v>-5</v>
      </c>
      <c r="V38" s="62">
        <f t="shared" si="212"/>
        <v>0</v>
      </c>
      <c r="W38" s="64">
        <f t="shared" si="194"/>
        <v>-9.8039215686274508E-2</v>
      </c>
      <c r="X38" s="65"/>
      <c r="Y38" s="160"/>
      <c r="Z38" s="60" t="s">
        <v>87</v>
      </c>
      <c r="AA38" s="61">
        <v>46</v>
      </c>
      <c r="AB38" s="62">
        <v>3</v>
      </c>
      <c r="AC38" s="63" t="s">
        <v>176</v>
      </c>
      <c r="AD38" s="61">
        <v>69</v>
      </c>
      <c r="AE38" s="62">
        <v>4</v>
      </c>
      <c r="AF38" s="63" t="s">
        <v>177</v>
      </c>
      <c r="AG38" s="61">
        <f t="shared" si="186"/>
        <v>23</v>
      </c>
      <c r="AH38" s="62">
        <f t="shared" si="195"/>
        <v>1</v>
      </c>
      <c r="AI38" s="64">
        <f t="shared" si="187"/>
        <v>0.5</v>
      </c>
      <c r="AJ38" s="65"/>
      <c r="AK38" s="160"/>
      <c r="AL38" s="60" t="s">
        <v>87</v>
      </c>
      <c r="AM38" s="61">
        <v>69</v>
      </c>
      <c r="AN38" s="62">
        <v>4</v>
      </c>
      <c r="AO38" s="63" t="s">
        <v>177</v>
      </c>
      <c r="AP38" s="61">
        <v>70</v>
      </c>
      <c r="AQ38" s="62">
        <v>4</v>
      </c>
      <c r="AR38" s="63" t="s">
        <v>177</v>
      </c>
      <c r="AS38" s="61">
        <f t="shared" si="188"/>
        <v>1</v>
      </c>
      <c r="AT38" s="62">
        <f t="shared" si="196"/>
        <v>0</v>
      </c>
      <c r="AU38" s="64">
        <f t="shared" si="210"/>
        <v>1.4492753623188406E-2</v>
      </c>
      <c r="AV38" s="65"/>
      <c r="AX38" s="151"/>
      <c r="AY38" s="60" t="s">
        <v>87</v>
      </c>
      <c r="AZ38" s="66">
        <f t="shared" si="190"/>
        <v>57.8</v>
      </c>
      <c r="BA38" s="100" t="s">
        <v>178</v>
      </c>
      <c r="BB38" s="68">
        <f t="shared" si="197"/>
        <v>4.25</v>
      </c>
      <c r="BC38" s="69"/>
      <c r="BD38" s="70">
        <f t="shared" si="198"/>
        <v>9.4679422220077539E-2</v>
      </c>
      <c r="BE38" s="69"/>
      <c r="BF38" s="101">
        <f t="shared" si="199"/>
        <v>3.4</v>
      </c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</row>
    <row r="39" spans="1:73" ht="14.25" customHeight="1">
      <c r="A39" s="151"/>
      <c r="B39" s="74" t="s">
        <v>97</v>
      </c>
      <c r="C39" s="75">
        <f t="shared" ref="C39:D39" si="213">SUM(C32:C38)</f>
        <v>216</v>
      </c>
      <c r="D39" s="75">
        <f t="shared" si="213"/>
        <v>16</v>
      </c>
      <c r="E39" s="76"/>
      <c r="F39" s="75">
        <f t="shared" ref="F39:G39" si="214">SUM(F31:F38)</f>
        <v>198</v>
      </c>
      <c r="G39" s="75">
        <f t="shared" si="214"/>
        <v>15</v>
      </c>
      <c r="H39" s="76"/>
      <c r="I39" s="75">
        <f t="shared" ref="I39:J39" si="215">SUM(I31:I38)</f>
        <v>-18</v>
      </c>
      <c r="J39" s="75">
        <f t="shared" si="215"/>
        <v>-1</v>
      </c>
      <c r="K39" s="102">
        <f t="shared" si="192"/>
        <v>-8.3333333333333329E-2</v>
      </c>
      <c r="L39" s="78" t="s">
        <v>179</v>
      </c>
      <c r="M39" s="160"/>
      <c r="N39" s="74" t="s">
        <v>97</v>
      </c>
      <c r="O39" s="75">
        <f t="shared" ref="O39:P39" si="216">SUM(O32:O38)</f>
        <v>198</v>
      </c>
      <c r="P39" s="75">
        <f t="shared" si="216"/>
        <v>15</v>
      </c>
      <c r="Q39" s="76"/>
      <c r="R39" s="75">
        <f t="shared" ref="R39:S39" si="217">SUM(R31:R38)</f>
        <v>247</v>
      </c>
      <c r="S39" s="75">
        <f t="shared" si="217"/>
        <v>16</v>
      </c>
      <c r="T39" s="76"/>
      <c r="U39" s="75">
        <f t="shared" ref="U39:V39" si="218">SUM(U31:U38)</f>
        <v>49</v>
      </c>
      <c r="V39" s="75">
        <f t="shared" si="218"/>
        <v>1</v>
      </c>
      <c r="W39" s="102">
        <f t="shared" si="194"/>
        <v>0.24747474747474749</v>
      </c>
      <c r="X39" s="78" t="s">
        <v>100</v>
      </c>
      <c r="Y39" s="160"/>
      <c r="Z39" s="74" t="s">
        <v>97</v>
      </c>
      <c r="AA39" s="75">
        <f t="shared" ref="AA39:AB39" si="219">SUM(AA31:AA38)</f>
        <v>247</v>
      </c>
      <c r="AB39" s="75">
        <f t="shared" si="219"/>
        <v>16</v>
      </c>
      <c r="AC39" s="76"/>
      <c r="AD39" s="75">
        <f t="shared" ref="AD39:AE39" si="220">SUM(AD31:AD38)</f>
        <v>285</v>
      </c>
      <c r="AE39" s="103">
        <f t="shared" si="220"/>
        <v>18</v>
      </c>
      <c r="AF39" s="76"/>
      <c r="AG39" s="75">
        <f t="shared" ref="AG39:AH39" si="221">SUM(AG31:AG38)</f>
        <v>38</v>
      </c>
      <c r="AH39" s="75">
        <f t="shared" si="221"/>
        <v>2</v>
      </c>
      <c r="AI39" s="102">
        <f t="shared" si="187"/>
        <v>0.15384615384615385</v>
      </c>
      <c r="AJ39" s="78" t="s">
        <v>180</v>
      </c>
      <c r="AK39" s="160"/>
      <c r="AL39" s="74" t="s">
        <v>97</v>
      </c>
      <c r="AM39" s="75">
        <f t="shared" ref="AM39:AN39" si="222">SUM(AM31:AM38)</f>
        <v>285</v>
      </c>
      <c r="AN39" s="103">
        <f t="shared" si="222"/>
        <v>18</v>
      </c>
      <c r="AO39" s="76"/>
      <c r="AP39" s="75">
        <f t="shared" ref="AP39:AQ39" si="223">SUM(AP31:AP38)</f>
        <v>290</v>
      </c>
      <c r="AQ39" s="103">
        <f t="shared" si="223"/>
        <v>19</v>
      </c>
      <c r="AR39" s="76"/>
      <c r="AS39" s="75">
        <f t="shared" ref="AS39:AT39" si="224">SUM(AS31:AS38)</f>
        <v>5</v>
      </c>
      <c r="AT39" s="75">
        <f t="shared" si="224"/>
        <v>1</v>
      </c>
      <c r="AU39" s="102">
        <f t="shared" si="210"/>
        <v>1.7543859649122806E-2</v>
      </c>
      <c r="AV39" s="78"/>
      <c r="AX39" s="151"/>
      <c r="AY39" s="74" t="s">
        <v>97</v>
      </c>
      <c r="AZ39" s="79">
        <f t="shared" si="190"/>
        <v>247.2</v>
      </c>
      <c r="BA39" s="104" t="s">
        <v>181</v>
      </c>
      <c r="BB39" s="81">
        <f t="shared" si="197"/>
        <v>18.5</v>
      </c>
      <c r="BC39" s="83"/>
      <c r="BD39" s="83">
        <f t="shared" si="198"/>
        <v>8.3882856909172701E-2</v>
      </c>
      <c r="BE39" s="84"/>
      <c r="BF39" s="84">
        <f t="shared" si="199"/>
        <v>16.8</v>
      </c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</row>
    <row r="40" spans="1:73" ht="14.25" customHeight="1">
      <c r="A40" s="151"/>
      <c r="B40" s="86" t="s">
        <v>182</v>
      </c>
      <c r="C40" s="37">
        <f t="shared" ref="C40:D40" si="225">SUM(C32:C33)</f>
        <v>74</v>
      </c>
      <c r="D40" s="37">
        <f t="shared" si="225"/>
        <v>6</v>
      </c>
      <c r="E40" s="87" t="s">
        <v>104</v>
      </c>
      <c r="F40" s="37">
        <f t="shared" ref="F40:G40" si="226">SUM(F31:F33)</f>
        <v>77</v>
      </c>
      <c r="G40" s="37">
        <f t="shared" si="226"/>
        <v>7</v>
      </c>
      <c r="H40" s="87" t="s">
        <v>104</v>
      </c>
      <c r="I40" s="37">
        <f t="shared" ref="I40:J40" si="227">SUM(I31:I33)</f>
        <v>3</v>
      </c>
      <c r="J40" s="37">
        <f t="shared" si="227"/>
        <v>1</v>
      </c>
      <c r="K40" s="88">
        <f t="shared" si="192"/>
        <v>4.0540540540540543E-2</v>
      </c>
      <c r="L40" s="42"/>
      <c r="M40" s="160"/>
      <c r="N40" s="86" t="s">
        <v>106</v>
      </c>
      <c r="O40" s="37">
        <f t="shared" ref="O40:P40" si="228">SUM(O32:O33)</f>
        <v>77</v>
      </c>
      <c r="P40" s="37">
        <f t="shared" si="228"/>
        <v>7</v>
      </c>
      <c r="Q40" s="87" t="s">
        <v>104</v>
      </c>
      <c r="R40" s="37">
        <f t="shared" ref="R40:S40" si="229">SUM(R31:R33)</f>
        <v>121</v>
      </c>
      <c r="S40" s="37">
        <f t="shared" si="229"/>
        <v>7</v>
      </c>
      <c r="T40" s="87" t="s">
        <v>104</v>
      </c>
      <c r="U40" s="37">
        <f t="shared" ref="U40:V40" si="230">SUM(U31:U33)</f>
        <v>44</v>
      </c>
      <c r="V40" s="37">
        <f t="shared" si="230"/>
        <v>0</v>
      </c>
      <c r="W40" s="88">
        <f t="shared" si="194"/>
        <v>0.5714285714285714</v>
      </c>
      <c r="X40" s="42"/>
      <c r="Y40" s="160"/>
      <c r="Z40" s="86" t="s">
        <v>51</v>
      </c>
      <c r="AA40" s="37">
        <f t="shared" ref="AA40:AB40" si="231">SUM(AA31:AA33)</f>
        <v>121</v>
      </c>
      <c r="AB40" s="37">
        <f t="shared" si="231"/>
        <v>7</v>
      </c>
      <c r="AC40" s="87" t="s">
        <v>104</v>
      </c>
      <c r="AD40" s="37">
        <f t="shared" ref="AD40:AE40" si="232">SUM(AD31:AD33)</f>
        <v>135</v>
      </c>
      <c r="AE40" s="37">
        <f t="shared" si="232"/>
        <v>8</v>
      </c>
      <c r="AF40" s="87" t="s">
        <v>104</v>
      </c>
      <c r="AG40" s="37">
        <f t="shared" ref="AG40:AH40" si="233">SUM(AG31:AG33)</f>
        <v>14</v>
      </c>
      <c r="AH40" s="37">
        <f t="shared" si="233"/>
        <v>1</v>
      </c>
      <c r="AI40" s="88">
        <f t="shared" si="187"/>
        <v>0.11570247933884298</v>
      </c>
      <c r="AJ40" s="42"/>
      <c r="AK40" s="160"/>
      <c r="AL40" s="86" t="s">
        <v>51</v>
      </c>
      <c r="AM40" s="37">
        <f t="shared" ref="AM40:AN40" si="234">SUM(AM31:AM33)</f>
        <v>135</v>
      </c>
      <c r="AN40" s="37">
        <f t="shared" si="234"/>
        <v>8</v>
      </c>
      <c r="AO40" s="87" t="s">
        <v>104</v>
      </c>
      <c r="AP40" s="37">
        <f t="shared" ref="AP40:AQ40" si="235">SUM(AP31:AP33)</f>
        <v>129</v>
      </c>
      <c r="AQ40" s="37">
        <f t="shared" si="235"/>
        <v>8</v>
      </c>
      <c r="AR40" s="87" t="s">
        <v>104</v>
      </c>
      <c r="AS40" s="37">
        <f t="shared" ref="AS40:AT40" si="236">SUM(AS31:AS33)</f>
        <v>-6</v>
      </c>
      <c r="AT40" s="37">
        <f t="shared" si="236"/>
        <v>0</v>
      </c>
      <c r="AU40" s="88">
        <f t="shared" si="210"/>
        <v>-4.4444444444444446E-2</v>
      </c>
      <c r="AV40" s="42"/>
      <c r="AX40" s="151"/>
      <c r="AY40" s="86" t="s">
        <v>108</v>
      </c>
      <c r="AZ40" s="90">
        <f t="shared" si="190"/>
        <v>107.2</v>
      </c>
      <c r="BA40" s="106" t="s">
        <v>183</v>
      </c>
      <c r="BB40" s="44">
        <f t="shared" si="197"/>
        <v>13.75</v>
      </c>
      <c r="BC40" s="46"/>
      <c r="BD40" s="47">
        <f t="shared" si="198"/>
        <v>0.17080678671587765</v>
      </c>
      <c r="BE40" s="46"/>
      <c r="BF40" s="45">
        <f t="shared" si="199"/>
        <v>7.2</v>
      </c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</row>
    <row r="41" spans="1:73" ht="14.25" customHeight="1">
      <c r="A41" s="151"/>
      <c r="B41" s="86" t="s">
        <v>184</v>
      </c>
      <c r="C41" s="37">
        <f t="shared" ref="C41:D41" si="237">SUM(C32:C34)</f>
        <v>95</v>
      </c>
      <c r="D41" s="37">
        <f t="shared" si="237"/>
        <v>8</v>
      </c>
      <c r="E41" s="92">
        <f t="shared" ref="E41:E43" si="238">C41/C$39</f>
        <v>0.43981481481481483</v>
      </c>
      <c r="F41" s="37">
        <f t="shared" ref="F41:G41" si="239">SUM(F31:F34)</f>
        <v>91</v>
      </c>
      <c r="G41" s="37">
        <f t="shared" si="239"/>
        <v>8</v>
      </c>
      <c r="H41" s="92">
        <f t="shared" ref="H41:H43" si="240">F41/F$39</f>
        <v>0.45959595959595961</v>
      </c>
      <c r="I41" s="37">
        <f t="shared" ref="I41:J41" si="241">SUM(I31:I34)</f>
        <v>-4</v>
      </c>
      <c r="J41" s="37">
        <f t="shared" si="241"/>
        <v>0</v>
      </c>
      <c r="K41" s="53">
        <f t="shared" si="192"/>
        <v>-4.2105263157894736E-2</v>
      </c>
      <c r="L41" s="54"/>
      <c r="M41" s="160"/>
      <c r="N41" s="86" t="s">
        <v>112</v>
      </c>
      <c r="O41" s="37">
        <f t="shared" ref="O41:P41" si="242">SUM(O32:O34)</f>
        <v>91</v>
      </c>
      <c r="P41" s="37">
        <f t="shared" si="242"/>
        <v>8</v>
      </c>
      <c r="Q41" s="92">
        <f t="shared" ref="Q41:Q43" si="243">O41/O$39</f>
        <v>0.45959595959595961</v>
      </c>
      <c r="R41" s="37">
        <f t="shared" ref="R41:S41" si="244">SUM(R31:R34)</f>
        <v>142</v>
      </c>
      <c r="S41" s="37">
        <f t="shared" si="244"/>
        <v>9</v>
      </c>
      <c r="T41" s="92">
        <f t="shared" ref="T41:T43" si="245">R41/R$39</f>
        <v>0.5748987854251012</v>
      </c>
      <c r="U41" s="37">
        <f t="shared" ref="U41:V41" si="246">SUM(U31:U34)</f>
        <v>51</v>
      </c>
      <c r="V41" s="37">
        <f t="shared" si="246"/>
        <v>1</v>
      </c>
      <c r="W41" s="53">
        <f t="shared" si="194"/>
        <v>0.56043956043956045</v>
      </c>
      <c r="X41" s="54"/>
      <c r="Y41" s="160"/>
      <c r="Z41" s="86" t="s">
        <v>59</v>
      </c>
      <c r="AA41" s="37">
        <f t="shared" ref="AA41:AB41" si="247">SUM(AA31:AA34)</f>
        <v>142</v>
      </c>
      <c r="AB41" s="37">
        <f t="shared" si="247"/>
        <v>9</v>
      </c>
      <c r="AC41" s="92">
        <f t="shared" ref="AC41:AC43" si="248">AA41/AA$39</f>
        <v>0.5748987854251012</v>
      </c>
      <c r="AD41" s="37">
        <f t="shared" ref="AD41:AE41" si="249">SUM(AD31:AD34)</f>
        <v>175</v>
      </c>
      <c r="AE41" s="37">
        <f t="shared" si="249"/>
        <v>11</v>
      </c>
      <c r="AF41" s="92">
        <f>AD41/AD39</f>
        <v>0.61403508771929827</v>
      </c>
      <c r="AG41" s="37">
        <f t="shared" ref="AG41:AH41" si="250">SUM(AG31:AG34)</f>
        <v>33</v>
      </c>
      <c r="AH41" s="37">
        <f t="shared" si="250"/>
        <v>2</v>
      </c>
      <c r="AI41" s="53">
        <f t="shared" si="187"/>
        <v>0.23239436619718309</v>
      </c>
      <c r="AJ41" s="54"/>
      <c r="AK41" s="160"/>
      <c r="AL41" s="86" t="s">
        <v>59</v>
      </c>
      <c r="AM41" s="37">
        <f t="shared" ref="AM41:AN41" si="251">SUM(AM31:AM34)</f>
        <v>175</v>
      </c>
      <c r="AN41" s="37">
        <f t="shared" si="251"/>
        <v>11</v>
      </c>
      <c r="AO41" s="92">
        <f>AM41/AM39</f>
        <v>0.61403508771929827</v>
      </c>
      <c r="AP41" s="37">
        <f t="shared" ref="AP41:AQ41" si="252">SUM(AP31:AP34)</f>
        <v>179</v>
      </c>
      <c r="AQ41" s="37">
        <f t="shared" si="252"/>
        <v>12</v>
      </c>
      <c r="AR41" s="92">
        <f>AP41/AP39</f>
        <v>0.61724137931034484</v>
      </c>
      <c r="AS41" s="37">
        <f t="shared" ref="AS41:AT41" si="253">SUM(AS31:AS34)</f>
        <v>4</v>
      </c>
      <c r="AT41" s="37">
        <f t="shared" si="253"/>
        <v>1</v>
      </c>
      <c r="AU41" s="53">
        <f t="shared" si="210"/>
        <v>2.2857142857142857E-2</v>
      </c>
      <c r="AV41" s="54" t="s">
        <v>185</v>
      </c>
      <c r="AX41" s="151"/>
      <c r="AY41" s="86" t="s">
        <v>113</v>
      </c>
      <c r="AZ41" s="44">
        <f t="shared" si="190"/>
        <v>136.4</v>
      </c>
      <c r="BA41" s="45" t="s">
        <v>186</v>
      </c>
      <c r="BB41" s="44">
        <f t="shared" si="197"/>
        <v>21</v>
      </c>
      <c r="BC41" s="46"/>
      <c r="BD41" s="47">
        <f t="shared" si="198"/>
        <v>0.19339645158399793</v>
      </c>
      <c r="BE41" s="46"/>
      <c r="BF41" s="45">
        <f t="shared" si="199"/>
        <v>9.6</v>
      </c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</row>
    <row r="42" spans="1:73" ht="14.25" customHeight="1">
      <c r="A42" s="151"/>
      <c r="B42" s="86" t="s">
        <v>115</v>
      </c>
      <c r="C42" s="37">
        <f t="shared" ref="C42:D42" si="254">SUM(C35:C37)</f>
        <v>68</v>
      </c>
      <c r="D42" s="37">
        <f t="shared" si="254"/>
        <v>5</v>
      </c>
      <c r="E42" s="92">
        <f t="shared" si="238"/>
        <v>0.31481481481481483</v>
      </c>
      <c r="F42" s="37">
        <f t="shared" ref="F42:G42" si="255">SUM(F35:F37)</f>
        <v>56</v>
      </c>
      <c r="G42" s="37">
        <f t="shared" si="255"/>
        <v>4</v>
      </c>
      <c r="H42" s="92">
        <f t="shared" si="240"/>
        <v>0.28282828282828282</v>
      </c>
      <c r="I42" s="37">
        <f t="shared" ref="I42:J42" si="256">SUM(I35:I37)</f>
        <v>-12</v>
      </c>
      <c r="J42" s="37">
        <f t="shared" si="256"/>
        <v>-1</v>
      </c>
      <c r="K42" s="53">
        <f t="shared" si="192"/>
        <v>-0.17647058823529413</v>
      </c>
      <c r="L42" s="54"/>
      <c r="M42" s="160"/>
      <c r="N42" s="86" t="s">
        <v>115</v>
      </c>
      <c r="O42" s="37">
        <f t="shared" ref="O42:P42" si="257">SUM(O35:O37)</f>
        <v>56</v>
      </c>
      <c r="P42" s="37">
        <f t="shared" si="257"/>
        <v>4</v>
      </c>
      <c r="Q42" s="92">
        <f t="shared" si="243"/>
        <v>0.28282828282828282</v>
      </c>
      <c r="R42" s="37">
        <f t="shared" ref="R42:S42" si="258">SUM(R35:R37)</f>
        <v>59</v>
      </c>
      <c r="S42" s="37">
        <f t="shared" si="258"/>
        <v>4</v>
      </c>
      <c r="T42" s="92">
        <f t="shared" si="245"/>
        <v>0.23886639676113361</v>
      </c>
      <c r="U42" s="37">
        <f t="shared" ref="U42:V42" si="259">SUM(U35:U37)</f>
        <v>3</v>
      </c>
      <c r="V42" s="37">
        <f t="shared" si="259"/>
        <v>0</v>
      </c>
      <c r="W42" s="53">
        <f t="shared" si="194"/>
        <v>5.3571428571428568E-2</v>
      </c>
      <c r="X42" s="54"/>
      <c r="Y42" s="160"/>
      <c r="Z42" s="86" t="s">
        <v>115</v>
      </c>
      <c r="AA42" s="37">
        <f t="shared" ref="AA42:AB42" si="260">SUM(AA35:AA37)</f>
        <v>59</v>
      </c>
      <c r="AB42" s="37">
        <f t="shared" si="260"/>
        <v>4</v>
      </c>
      <c r="AC42" s="92">
        <f t="shared" si="248"/>
        <v>0.23886639676113361</v>
      </c>
      <c r="AD42" s="37">
        <f t="shared" ref="AD42:AE42" si="261">SUM(AD35:AD37)</f>
        <v>41</v>
      </c>
      <c r="AE42" s="37">
        <f t="shared" si="261"/>
        <v>3</v>
      </c>
      <c r="AF42" s="92">
        <f>AD42/AD39</f>
        <v>0.14385964912280702</v>
      </c>
      <c r="AG42" s="37">
        <f t="shared" ref="AG42:AH42" si="262">SUM(AG35:AG37)</f>
        <v>-18</v>
      </c>
      <c r="AH42" s="37">
        <f t="shared" si="262"/>
        <v>-1</v>
      </c>
      <c r="AI42" s="53">
        <f t="shared" si="187"/>
        <v>-0.30508474576271188</v>
      </c>
      <c r="AJ42" s="54"/>
      <c r="AK42" s="160"/>
      <c r="AL42" s="86" t="s">
        <v>115</v>
      </c>
      <c r="AM42" s="37">
        <f t="shared" ref="AM42:AN42" si="263">SUM(AM35:AM37)</f>
        <v>41</v>
      </c>
      <c r="AN42" s="37">
        <f t="shared" si="263"/>
        <v>3</v>
      </c>
      <c r="AO42" s="92">
        <f>AM42/AM39</f>
        <v>0.14385964912280702</v>
      </c>
      <c r="AP42" s="37">
        <f t="shared" ref="AP42:AQ42" si="264">SUM(AP35:AP37)</f>
        <v>41</v>
      </c>
      <c r="AQ42" s="37">
        <f t="shared" si="264"/>
        <v>3</v>
      </c>
      <c r="AR42" s="92">
        <f>AP42/AP39</f>
        <v>0.14137931034482759</v>
      </c>
      <c r="AS42" s="37">
        <f t="shared" ref="AS42:AT42" si="265">SUM(AS35:AS37)</f>
        <v>0</v>
      </c>
      <c r="AT42" s="37">
        <f t="shared" si="265"/>
        <v>0</v>
      </c>
      <c r="AU42" s="53">
        <f t="shared" si="210"/>
        <v>0</v>
      </c>
      <c r="AV42" s="54"/>
      <c r="AX42" s="151"/>
      <c r="AY42" s="86" t="s">
        <v>115</v>
      </c>
      <c r="AZ42" s="44">
        <f t="shared" si="190"/>
        <v>53</v>
      </c>
      <c r="BA42" s="45" t="s">
        <v>187</v>
      </c>
      <c r="BB42" s="44">
        <f t="shared" si="197"/>
        <v>-6.75</v>
      </c>
      <c r="BC42" s="46"/>
      <c r="BD42" s="47">
        <f t="shared" si="198"/>
        <v>-0.10699597635664436</v>
      </c>
      <c r="BE42" s="46"/>
      <c r="BF42" s="45">
        <f t="shared" si="199"/>
        <v>3.8</v>
      </c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</row>
    <row r="43" spans="1:73" ht="14.25" customHeight="1">
      <c r="A43" s="152"/>
      <c r="B43" s="86" t="s">
        <v>87</v>
      </c>
      <c r="C43" s="37">
        <f t="shared" ref="C43:D43" si="266">C38</f>
        <v>53</v>
      </c>
      <c r="D43" s="37">
        <f t="shared" si="266"/>
        <v>3</v>
      </c>
      <c r="E43" s="92">
        <f t="shared" si="238"/>
        <v>0.24537037037037038</v>
      </c>
      <c r="F43" s="37">
        <f t="shared" ref="F43:G43" si="267">F38</f>
        <v>51</v>
      </c>
      <c r="G43" s="37">
        <f t="shared" si="267"/>
        <v>3</v>
      </c>
      <c r="H43" s="92">
        <f t="shared" si="240"/>
        <v>0.25757575757575757</v>
      </c>
      <c r="I43" s="37">
        <f t="shared" ref="I43:J43" si="268">I38</f>
        <v>-2</v>
      </c>
      <c r="J43" s="37">
        <f t="shared" si="268"/>
        <v>0</v>
      </c>
      <c r="K43" s="53">
        <f t="shared" si="192"/>
        <v>-3.7735849056603772E-2</v>
      </c>
      <c r="L43" s="54"/>
      <c r="M43" s="161"/>
      <c r="N43" s="86" t="s">
        <v>87</v>
      </c>
      <c r="O43" s="37">
        <f t="shared" ref="O43:P43" si="269">O38</f>
        <v>51</v>
      </c>
      <c r="P43" s="37">
        <f t="shared" si="269"/>
        <v>3</v>
      </c>
      <c r="Q43" s="92">
        <f t="shared" si="243"/>
        <v>0.25757575757575757</v>
      </c>
      <c r="R43" s="37">
        <f t="shared" ref="R43:S43" si="270">R38</f>
        <v>46</v>
      </c>
      <c r="S43" s="37">
        <f t="shared" si="270"/>
        <v>3</v>
      </c>
      <c r="T43" s="92">
        <f t="shared" si="245"/>
        <v>0.18623481781376519</v>
      </c>
      <c r="U43" s="37">
        <f t="shared" ref="U43:V43" si="271">U38</f>
        <v>-5</v>
      </c>
      <c r="V43" s="37">
        <f t="shared" si="271"/>
        <v>0</v>
      </c>
      <c r="W43" s="53">
        <f t="shared" si="194"/>
        <v>-9.8039215686274508E-2</v>
      </c>
      <c r="X43" s="54"/>
      <c r="Y43" s="161"/>
      <c r="Z43" s="86" t="s">
        <v>87</v>
      </c>
      <c r="AA43" s="37">
        <f t="shared" ref="AA43:AB43" si="272">AA38</f>
        <v>46</v>
      </c>
      <c r="AB43" s="37">
        <f t="shared" si="272"/>
        <v>3</v>
      </c>
      <c r="AC43" s="92">
        <f t="shared" si="248"/>
        <v>0.18623481781376519</v>
      </c>
      <c r="AD43" s="37">
        <f t="shared" ref="AD43:AE43" si="273">AD38</f>
        <v>69</v>
      </c>
      <c r="AE43" s="37">
        <f t="shared" si="273"/>
        <v>4</v>
      </c>
      <c r="AF43" s="92">
        <f>AD43/AD39</f>
        <v>0.24210526315789474</v>
      </c>
      <c r="AG43" s="37">
        <f t="shared" ref="AG43:AH43" si="274">AG38</f>
        <v>23</v>
      </c>
      <c r="AH43" s="37">
        <f t="shared" si="274"/>
        <v>1</v>
      </c>
      <c r="AI43" s="53">
        <f t="shared" si="187"/>
        <v>0.5</v>
      </c>
      <c r="AJ43" s="54"/>
      <c r="AK43" s="161"/>
      <c r="AL43" s="86" t="s">
        <v>87</v>
      </c>
      <c r="AM43" s="37">
        <f t="shared" ref="AM43:AN43" si="275">AM38</f>
        <v>69</v>
      </c>
      <c r="AN43" s="37">
        <f t="shared" si="275"/>
        <v>4</v>
      </c>
      <c r="AO43" s="92">
        <f>AM43/AM39</f>
        <v>0.24210526315789474</v>
      </c>
      <c r="AP43" s="37">
        <f t="shared" ref="AP43:AQ43" si="276">AP38</f>
        <v>70</v>
      </c>
      <c r="AQ43" s="37">
        <f t="shared" si="276"/>
        <v>4</v>
      </c>
      <c r="AR43" s="92">
        <f>AP43/AP39</f>
        <v>0.2413793103448276</v>
      </c>
      <c r="AS43" s="37">
        <f t="shared" ref="AS43:AT43" si="277">AS38</f>
        <v>1</v>
      </c>
      <c r="AT43" s="37">
        <f t="shared" si="277"/>
        <v>0</v>
      </c>
      <c r="AU43" s="53">
        <f t="shared" si="210"/>
        <v>1.4492753623188406E-2</v>
      </c>
      <c r="AV43" s="54"/>
      <c r="AX43" s="152"/>
      <c r="AY43" s="86" t="s">
        <v>87</v>
      </c>
      <c r="AZ43" s="44">
        <f t="shared" si="190"/>
        <v>57.8</v>
      </c>
      <c r="BA43" s="45" t="s">
        <v>178</v>
      </c>
      <c r="BB43" s="44">
        <f t="shared" si="197"/>
        <v>4.25</v>
      </c>
      <c r="BC43" s="46"/>
      <c r="BD43" s="47">
        <f t="shared" si="198"/>
        <v>9.4679422220077539E-2</v>
      </c>
      <c r="BE43" s="46"/>
      <c r="BF43" s="45">
        <f t="shared" si="199"/>
        <v>3.4</v>
      </c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1:73" ht="12" customHeight="1">
      <c r="A44" s="153"/>
      <c r="B44" s="154"/>
      <c r="C44" s="153"/>
      <c r="D44" s="156"/>
      <c r="E44" s="154"/>
      <c r="F44" s="153"/>
      <c r="G44" s="156"/>
      <c r="H44" s="154"/>
      <c r="I44" s="153"/>
      <c r="J44" s="156"/>
      <c r="K44" s="157"/>
      <c r="L44" s="95"/>
      <c r="M44" s="158"/>
      <c r="N44" s="154"/>
      <c r="O44" s="153"/>
      <c r="P44" s="156"/>
      <c r="Q44" s="154"/>
      <c r="R44" s="153"/>
      <c r="S44" s="156"/>
      <c r="T44" s="154"/>
      <c r="U44" s="153"/>
      <c r="V44" s="156"/>
      <c r="W44" s="157"/>
      <c r="X44" s="95"/>
      <c r="Y44" s="158"/>
      <c r="Z44" s="154"/>
      <c r="AA44" s="153"/>
      <c r="AB44" s="156"/>
      <c r="AC44" s="154"/>
      <c r="AD44" s="153"/>
      <c r="AE44" s="156"/>
      <c r="AF44" s="154"/>
      <c r="AG44" s="153"/>
      <c r="AH44" s="156"/>
      <c r="AI44" s="157"/>
      <c r="AJ44" s="95"/>
      <c r="AK44" s="158"/>
      <c r="AL44" s="154"/>
      <c r="AM44" s="153"/>
      <c r="AN44" s="156"/>
      <c r="AO44" s="154"/>
      <c r="AP44" s="153"/>
      <c r="AQ44" s="156"/>
      <c r="AR44" s="154"/>
      <c r="AS44" s="153"/>
      <c r="AT44" s="156"/>
      <c r="AU44" s="157"/>
      <c r="AV44" s="95"/>
      <c r="AX44" s="153"/>
      <c r="AY44" s="154"/>
      <c r="AZ44" s="96"/>
      <c r="BA44" s="96"/>
      <c r="BB44" s="178"/>
      <c r="BC44" s="156"/>
      <c r="BD44" s="156"/>
      <c r="BE44" s="156"/>
      <c r="BF44" s="15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</row>
    <row r="45" spans="1:73" ht="14.25" customHeight="1">
      <c r="A45" s="150" t="s">
        <v>1</v>
      </c>
      <c r="B45" s="49" t="s">
        <v>52</v>
      </c>
      <c r="C45" s="50" t="s">
        <v>53</v>
      </c>
      <c r="D45" s="51" t="s">
        <v>53</v>
      </c>
      <c r="E45" s="52"/>
      <c r="F45" s="50" t="s">
        <v>53</v>
      </c>
      <c r="G45" s="51" t="s">
        <v>53</v>
      </c>
      <c r="H45" s="52"/>
      <c r="I45" s="37"/>
      <c r="J45" s="38"/>
      <c r="K45" s="38"/>
      <c r="L45" s="54"/>
      <c r="M45" s="159" t="s">
        <v>1</v>
      </c>
      <c r="N45" s="49" t="s">
        <v>52</v>
      </c>
      <c r="O45" s="50" t="s">
        <v>53</v>
      </c>
      <c r="P45" s="51" t="s">
        <v>53</v>
      </c>
      <c r="Q45" s="52"/>
      <c r="R45" s="50">
        <f t="shared" ref="R45:R52" si="278">R17+R31</f>
        <v>76</v>
      </c>
      <c r="S45" s="51" t="s">
        <v>53</v>
      </c>
      <c r="T45" s="52"/>
      <c r="U45" s="37">
        <f>R45</f>
        <v>76</v>
      </c>
      <c r="V45" s="38"/>
      <c r="W45" s="38" t="s">
        <v>56</v>
      </c>
      <c r="X45" s="54" t="s">
        <v>119</v>
      </c>
      <c r="Y45" s="159" t="s">
        <v>1</v>
      </c>
      <c r="Z45" s="49" t="s">
        <v>52</v>
      </c>
      <c r="AA45" s="50">
        <f t="shared" ref="AA45:AA52" si="279">AA17+AA31</f>
        <v>76</v>
      </c>
      <c r="AB45" s="51" t="s">
        <v>53</v>
      </c>
      <c r="AC45" s="52"/>
      <c r="AD45" s="50">
        <f t="shared" ref="AD45:AD52" si="280">AD17+AD31</f>
        <v>74</v>
      </c>
      <c r="AE45" s="51" t="s">
        <v>53</v>
      </c>
      <c r="AF45" s="52"/>
      <c r="AG45" s="37">
        <f t="shared" ref="AG45:AG52" si="281">AD45-AA45</f>
        <v>-2</v>
      </c>
      <c r="AH45" s="38"/>
      <c r="AI45" s="88">
        <f t="shared" ref="AI45:AI57" si="282">AG45/AA45</f>
        <v>-2.6315789473684209E-2</v>
      </c>
      <c r="AJ45" s="54"/>
      <c r="AK45" s="159" t="s">
        <v>1</v>
      </c>
      <c r="AL45" s="49" t="s">
        <v>52</v>
      </c>
      <c r="AM45" s="50">
        <f t="shared" ref="AM45:AM52" si="283">AM17+AM31</f>
        <v>74</v>
      </c>
      <c r="AN45" s="51" t="s">
        <v>53</v>
      </c>
      <c r="AO45" s="52"/>
      <c r="AP45" s="50">
        <f t="shared" ref="AP45:AP52" si="284">AP17+AP31</f>
        <v>58</v>
      </c>
      <c r="AQ45" s="51" t="s">
        <v>53</v>
      </c>
      <c r="AR45" s="111"/>
      <c r="AS45" s="37">
        <f t="shared" ref="AS45:AS52" si="285">AP45-AM45</f>
        <v>-16</v>
      </c>
      <c r="AT45" s="38"/>
      <c r="AU45" s="88">
        <f t="shared" ref="AU45:AU57" si="286">AS45/AM45</f>
        <v>-0.21621621621621623</v>
      </c>
      <c r="AV45" s="54"/>
      <c r="AX45" s="150" t="s">
        <v>1</v>
      </c>
      <c r="AY45" s="49" t="s">
        <v>52</v>
      </c>
      <c r="AZ45" s="44">
        <f t="shared" ref="AZ45:AZ57" si="287">AVERAGE(C45,F45,R45,AD45,AP45)</f>
        <v>69.333333333333329</v>
      </c>
      <c r="BA45" s="45" t="s">
        <v>188</v>
      </c>
      <c r="BB45" s="46">
        <f>AVERAGE(AG45,AS45)</f>
        <v>-9</v>
      </c>
      <c r="BC45" s="46"/>
      <c r="BD45" s="47">
        <f>AVERAGE(AI45,AU45)</f>
        <v>-0.12126600284495022</v>
      </c>
      <c r="BE45" s="46"/>
      <c r="BF45" s="45" t="s">
        <v>53</v>
      </c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</row>
    <row r="46" spans="1:73" ht="14.25" customHeight="1">
      <c r="A46" s="151"/>
      <c r="B46" s="49" t="s">
        <v>61</v>
      </c>
      <c r="C46" s="50">
        <f t="shared" ref="C46:D46" si="288">C18+C32</f>
        <v>134</v>
      </c>
      <c r="D46" s="51">
        <f t="shared" si="288"/>
        <v>11</v>
      </c>
      <c r="E46" s="52"/>
      <c r="F46" s="50">
        <f t="shared" ref="F46:G46" si="289">F18+F32</f>
        <v>118</v>
      </c>
      <c r="G46" s="51">
        <f t="shared" si="289"/>
        <v>10</v>
      </c>
      <c r="H46" s="52"/>
      <c r="I46" s="50">
        <f t="shared" ref="I46:J46" si="290">F46-C46</f>
        <v>-16</v>
      </c>
      <c r="J46" s="51">
        <f t="shared" si="290"/>
        <v>-1</v>
      </c>
      <c r="K46" s="53">
        <f t="shared" ref="K46:K57" si="291">I46/C46</f>
        <v>-0.11940298507462686</v>
      </c>
      <c r="L46" s="54"/>
      <c r="M46" s="160"/>
      <c r="N46" s="49" t="s">
        <v>61</v>
      </c>
      <c r="O46" s="50">
        <f t="shared" ref="O46:P46" si="292">O18+O32</f>
        <v>118</v>
      </c>
      <c r="P46" s="51">
        <f t="shared" si="292"/>
        <v>10</v>
      </c>
      <c r="Q46" s="52"/>
      <c r="R46" s="50">
        <f t="shared" si="278"/>
        <v>114</v>
      </c>
      <c r="S46" s="51">
        <f t="shared" ref="S46:S52" si="293">S18+S32</f>
        <v>9</v>
      </c>
      <c r="T46" s="52"/>
      <c r="U46" s="50">
        <f t="shared" ref="U46:V46" si="294">R46-O46</f>
        <v>-4</v>
      </c>
      <c r="V46" s="51">
        <f t="shared" si="294"/>
        <v>-1</v>
      </c>
      <c r="W46" s="53">
        <f t="shared" ref="W46:W57" si="295">U46/O46</f>
        <v>-3.3898305084745763E-2</v>
      </c>
      <c r="X46" s="54"/>
      <c r="Y46" s="160"/>
      <c r="Z46" s="49" t="s">
        <v>61</v>
      </c>
      <c r="AA46" s="50">
        <f t="shared" si="279"/>
        <v>114</v>
      </c>
      <c r="AB46" s="51">
        <f t="shared" ref="AB46:AB52" si="296">AB18+AB32</f>
        <v>9</v>
      </c>
      <c r="AC46" s="52"/>
      <c r="AD46" s="50">
        <f t="shared" si="280"/>
        <v>123</v>
      </c>
      <c r="AE46" s="51">
        <f t="shared" ref="AE46:AE52" si="297">AE18+AE32</f>
        <v>10</v>
      </c>
      <c r="AF46" s="52"/>
      <c r="AG46" s="50">
        <f t="shared" si="281"/>
        <v>9</v>
      </c>
      <c r="AH46" s="51">
        <f t="shared" ref="AH46:AH52" si="298">AE46-AB46</f>
        <v>1</v>
      </c>
      <c r="AI46" s="53">
        <f t="shared" si="282"/>
        <v>7.8947368421052627E-2</v>
      </c>
      <c r="AJ46" s="54"/>
      <c r="AK46" s="160"/>
      <c r="AL46" s="49" t="s">
        <v>61</v>
      </c>
      <c r="AM46" s="50">
        <f t="shared" si="283"/>
        <v>123</v>
      </c>
      <c r="AN46" s="51">
        <f t="shared" ref="AN46:AN52" si="299">AN18+AN32</f>
        <v>10</v>
      </c>
      <c r="AO46" s="52"/>
      <c r="AP46" s="50">
        <f t="shared" si="284"/>
        <v>102</v>
      </c>
      <c r="AQ46" s="51">
        <f t="shared" ref="AQ46:AQ52" si="300">AQ18+AQ32</f>
        <v>8</v>
      </c>
      <c r="AR46" s="111"/>
      <c r="AS46" s="50">
        <f t="shared" si="285"/>
        <v>-21</v>
      </c>
      <c r="AT46" s="51">
        <f t="shared" ref="AT46:AT52" si="301">AQ46-AN46</f>
        <v>-2</v>
      </c>
      <c r="AU46" s="53">
        <f t="shared" si="286"/>
        <v>-0.17073170731707318</v>
      </c>
      <c r="AV46" s="54"/>
      <c r="AX46" s="151"/>
      <c r="AY46" s="49" t="s">
        <v>61</v>
      </c>
      <c r="AZ46" s="44">
        <f t="shared" si="287"/>
        <v>118.2</v>
      </c>
      <c r="BA46" s="45" t="s">
        <v>189</v>
      </c>
      <c r="BB46" s="44">
        <f t="shared" ref="BB46:BB57" si="302">AVERAGE(I46,U46,AG46,AS46)</f>
        <v>-8</v>
      </c>
      <c r="BC46" s="46"/>
      <c r="BD46" s="47">
        <f t="shared" ref="BD46:BD57" si="303">AVERAGE(K46,W46,AI46,AU46)</f>
        <v>-6.1271407263848297E-2</v>
      </c>
      <c r="BE46" s="46"/>
      <c r="BF46" s="45">
        <f t="shared" ref="BF46:BF57" si="304">AVERAGE(D46,G46,S46,AE46,AQ46)</f>
        <v>9.6</v>
      </c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>
        <v>1</v>
      </c>
      <c r="BS46" s="59">
        <v>1</v>
      </c>
      <c r="BT46" s="59">
        <v>2</v>
      </c>
      <c r="BU46" s="59">
        <v>1</v>
      </c>
    </row>
    <row r="47" spans="1:73" ht="14.25" customHeight="1">
      <c r="A47" s="151"/>
      <c r="B47" s="49" t="s">
        <v>66</v>
      </c>
      <c r="C47" s="50">
        <f t="shared" ref="C47:D47" si="305">C19+C33</f>
        <v>91</v>
      </c>
      <c r="D47" s="51">
        <f t="shared" si="305"/>
        <v>7</v>
      </c>
      <c r="E47" s="52"/>
      <c r="F47" s="50">
        <f t="shared" ref="F47:G47" si="306">F19+F33</f>
        <v>98</v>
      </c>
      <c r="G47" s="51">
        <f t="shared" si="306"/>
        <v>8</v>
      </c>
      <c r="H47" s="52"/>
      <c r="I47" s="50">
        <f t="shared" ref="I47:J47" si="307">F47-C47</f>
        <v>7</v>
      </c>
      <c r="J47" s="51">
        <f t="shared" si="307"/>
        <v>1</v>
      </c>
      <c r="K47" s="53">
        <f t="shared" si="291"/>
        <v>7.6923076923076927E-2</v>
      </c>
      <c r="L47" s="54"/>
      <c r="M47" s="160"/>
      <c r="N47" s="49" t="s">
        <v>66</v>
      </c>
      <c r="O47" s="50">
        <f t="shared" ref="O47:P47" si="308">O19+O33</f>
        <v>98</v>
      </c>
      <c r="P47" s="51">
        <f t="shared" si="308"/>
        <v>8</v>
      </c>
      <c r="Q47" s="52"/>
      <c r="R47" s="50">
        <f t="shared" si="278"/>
        <v>130</v>
      </c>
      <c r="S47" s="51">
        <f t="shared" si="293"/>
        <v>10</v>
      </c>
      <c r="T47" s="52"/>
      <c r="U47" s="50">
        <f t="shared" ref="U47:V47" si="309">R47-O47</f>
        <v>32</v>
      </c>
      <c r="V47" s="51">
        <f t="shared" si="309"/>
        <v>2</v>
      </c>
      <c r="W47" s="53">
        <f t="shared" si="295"/>
        <v>0.32653061224489793</v>
      </c>
      <c r="X47" s="54"/>
      <c r="Y47" s="160"/>
      <c r="Z47" s="49" t="s">
        <v>66</v>
      </c>
      <c r="AA47" s="50">
        <f t="shared" si="279"/>
        <v>130</v>
      </c>
      <c r="AB47" s="51">
        <f t="shared" si="296"/>
        <v>10</v>
      </c>
      <c r="AC47" s="52"/>
      <c r="AD47" s="50">
        <f t="shared" si="280"/>
        <v>137</v>
      </c>
      <c r="AE47" s="51">
        <f t="shared" si="297"/>
        <v>10</v>
      </c>
      <c r="AF47" s="52"/>
      <c r="AG47" s="50">
        <f t="shared" si="281"/>
        <v>7</v>
      </c>
      <c r="AH47" s="51">
        <f t="shared" si="298"/>
        <v>0</v>
      </c>
      <c r="AI47" s="53">
        <f t="shared" si="282"/>
        <v>5.3846153846153849E-2</v>
      </c>
      <c r="AJ47" s="54"/>
      <c r="AK47" s="160"/>
      <c r="AL47" s="49" t="s">
        <v>66</v>
      </c>
      <c r="AM47" s="50">
        <f t="shared" si="283"/>
        <v>137</v>
      </c>
      <c r="AN47" s="51">
        <f t="shared" si="299"/>
        <v>10</v>
      </c>
      <c r="AO47" s="52"/>
      <c r="AP47" s="50">
        <f t="shared" si="284"/>
        <v>141</v>
      </c>
      <c r="AQ47" s="51">
        <f t="shared" si="300"/>
        <v>11</v>
      </c>
      <c r="AR47" s="111"/>
      <c r="AS47" s="50">
        <f t="shared" si="285"/>
        <v>4</v>
      </c>
      <c r="AT47" s="51">
        <f t="shared" si="301"/>
        <v>1</v>
      </c>
      <c r="AU47" s="53">
        <f t="shared" si="286"/>
        <v>2.9197080291970802E-2</v>
      </c>
      <c r="AV47" s="54"/>
      <c r="AX47" s="151"/>
      <c r="AY47" s="49" t="s">
        <v>66</v>
      </c>
      <c r="AZ47" s="44">
        <f t="shared" si="287"/>
        <v>119.4</v>
      </c>
      <c r="BA47" s="45" t="s">
        <v>190</v>
      </c>
      <c r="BB47" s="44">
        <f t="shared" si="302"/>
        <v>12.5</v>
      </c>
      <c r="BC47" s="46"/>
      <c r="BD47" s="47">
        <f t="shared" si="303"/>
        <v>0.12162423082652489</v>
      </c>
      <c r="BE47" s="46"/>
      <c r="BF47" s="45">
        <f t="shared" si="304"/>
        <v>9.1999999999999993</v>
      </c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>
        <v>1</v>
      </c>
      <c r="BR47" s="59">
        <v>1</v>
      </c>
      <c r="BS47" s="59"/>
      <c r="BT47" s="59">
        <v>2</v>
      </c>
      <c r="BU47" s="59">
        <v>1</v>
      </c>
    </row>
    <row r="48" spans="1:73" ht="14.25" customHeight="1">
      <c r="A48" s="151"/>
      <c r="B48" s="49" t="s">
        <v>68</v>
      </c>
      <c r="C48" s="50">
        <f t="shared" ref="C48:D48" si="310">C20+C34</f>
        <v>106</v>
      </c>
      <c r="D48" s="51">
        <f t="shared" si="310"/>
        <v>8</v>
      </c>
      <c r="E48" s="52" t="s">
        <v>191</v>
      </c>
      <c r="F48" s="50">
        <f t="shared" ref="F48:G48" si="311">F20+F34</f>
        <v>102</v>
      </c>
      <c r="G48" s="51">
        <f t="shared" si="311"/>
        <v>8</v>
      </c>
      <c r="H48" s="52" t="s">
        <v>192</v>
      </c>
      <c r="I48" s="50">
        <f t="shared" ref="I48:J48" si="312">F48-C48</f>
        <v>-4</v>
      </c>
      <c r="J48" s="51">
        <f t="shared" si="312"/>
        <v>0</v>
      </c>
      <c r="K48" s="53">
        <f t="shared" si="291"/>
        <v>-3.7735849056603772E-2</v>
      </c>
      <c r="L48" s="54"/>
      <c r="M48" s="160"/>
      <c r="N48" s="49" t="s">
        <v>68</v>
      </c>
      <c r="O48" s="50">
        <f t="shared" ref="O48:P48" si="313">O20+O34</f>
        <v>102</v>
      </c>
      <c r="P48" s="51">
        <f t="shared" si="313"/>
        <v>8</v>
      </c>
      <c r="Q48" s="52" t="s">
        <v>192</v>
      </c>
      <c r="R48" s="50">
        <f t="shared" si="278"/>
        <v>100</v>
      </c>
      <c r="S48" s="51">
        <f t="shared" si="293"/>
        <v>8</v>
      </c>
      <c r="T48" s="52" t="s">
        <v>192</v>
      </c>
      <c r="U48" s="50">
        <f t="shared" ref="U48:V48" si="314">R48-O48</f>
        <v>-2</v>
      </c>
      <c r="V48" s="51">
        <f t="shared" si="314"/>
        <v>0</v>
      </c>
      <c r="W48" s="53">
        <f t="shared" si="295"/>
        <v>-1.9607843137254902E-2</v>
      </c>
      <c r="X48" s="54"/>
      <c r="Y48" s="160"/>
      <c r="Z48" s="49" t="s">
        <v>68</v>
      </c>
      <c r="AA48" s="50">
        <f t="shared" si="279"/>
        <v>100</v>
      </c>
      <c r="AB48" s="51">
        <f t="shared" si="296"/>
        <v>8</v>
      </c>
      <c r="AC48" s="52" t="s">
        <v>192</v>
      </c>
      <c r="AD48" s="50">
        <f t="shared" si="280"/>
        <v>121</v>
      </c>
      <c r="AE48" s="51">
        <f t="shared" si="297"/>
        <v>9</v>
      </c>
      <c r="AF48" s="52" t="s">
        <v>193</v>
      </c>
      <c r="AG48" s="50">
        <f t="shared" si="281"/>
        <v>21</v>
      </c>
      <c r="AH48" s="51">
        <f t="shared" si="298"/>
        <v>1</v>
      </c>
      <c r="AI48" s="53">
        <f t="shared" si="282"/>
        <v>0.21</v>
      </c>
      <c r="AJ48" s="54"/>
      <c r="AK48" s="160"/>
      <c r="AL48" s="49" t="s">
        <v>68</v>
      </c>
      <c r="AM48" s="50">
        <f t="shared" si="283"/>
        <v>121</v>
      </c>
      <c r="AN48" s="51">
        <f t="shared" si="299"/>
        <v>9</v>
      </c>
      <c r="AO48" s="52" t="s">
        <v>193</v>
      </c>
      <c r="AP48" s="50">
        <f t="shared" si="284"/>
        <v>144</v>
      </c>
      <c r="AQ48" s="51">
        <f t="shared" si="300"/>
        <v>11</v>
      </c>
      <c r="AR48" s="111" t="s">
        <v>194</v>
      </c>
      <c r="AS48" s="50">
        <f t="shared" si="285"/>
        <v>23</v>
      </c>
      <c r="AT48" s="51">
        <f t="shared" si="301"/>
        <v>2</v>
      </c>
      <c r="AU48" s="53">
        <f t="shared" si="286"/>
        <v>0.19008264462809918</v>
      </c>
      <c r="AV48" s="54"/>
      <c r="AX48" s="151"/>
      <c r="AY48" s="49" t="s">
        <v>68</v>
      </c>
      <c r="AZ48" s="44">
        <f t="shared" si="287"/>
        <v>114.6</v>
      </c>
      <c r="BA48" s="45" t="s">
        <v>195</v>
      </c>
      <c r="BB48" s="44">
        <f t="shared" si="302"/>
        <v>9.5</v>
      </c>
      <c r="BC48" s="46"/>
      <c r="BD48" s="47">
        <f t="shared" si="303"/>
        <v>8.5684738108560116E-2</v>
      </c>
      <c r="BE48" s="46"/>
      <c r="BF48" s="45">
        <f t="shared" si="304"/>
        <v>8.8000000000000007</v>
      </c>
      <c r="BG48" s="59">
        <v>2</v>
      </c>
      <c r="BH48" s="59">
        <v>2</v>
      </c>
      <c r="BI48" s="59"/>
      <c r="BJ48" s="59"/>
      <c r="BK48" s="59"/>
      <c r="BL48" s="59"/>
      <c r="BM48" s="59"/>
      <c r="BN48" s="59"/>
      <c r="BO48" s="59"/>
      <c r="BP48" s="59"/>
      <c r="BQ48" s="59">
        <v>3</v>
      </c>
      <c r="BR48" s="59">
        <v>1</v>
      </c>
      <c r="BS48" s="59">
        <v>1</v>
      </c>
      <c r="BT48" s="59"/>
      <c r="BU48" s="59"/>
    </row>
    <row r="49" spans="1:73" ht="14.25" customHeight="1">
      <c r="A49" s="151"/>
      <c r="B49" s="49" t="s">
        <v>72</v>
      </c>
      <c r="C49" s="50">
        <f t="shared" ref="C49:D49" si="315">C21+C35</f>
        <v>106</v>
      </c>
      <c r="D49" s="51">
        <f t="shared" si="315"/>
        <v>8</v>
      </c>
      <c r="E49" s="52" t="s">
        <v>196</v>
      </c>
      <c r="F49" s="50">
        <f t="shared" ref="F49:G49" si="316">F21+F35</f>
        <v>101</v>
      </c>
      <c r="G49" s="51">
        <f t="shared" si="316"/>
        <v>7</v>
      </c>
      <c r="H49" s="52" t="s">
        <v>134</v>
      </c>
      <c r="I49" s="50">
        <f t="shared" ref="I49:J49" si="317">F49-C49</f>
        <v>-5</v>
      </c>
      <c r="J49" s="51">
        <f t="shared" si="317"/>
        <v>-1</v>
      </c>
      <c r="K49" s="53">
        <f t="shared" si="291"/>
        <v>-4.716981132075472E-2</v>
      </c>
      <c r="L49" s="54"/>
      <c r="M49" s="160"/>
      <c r="N49" s="49" t="s">
        <v>72</v>
      </c>
      <c r="O49" s="50">
        <f t="shared" ref="O49:P49" si="318">O21+O35</f>
        <v>101</v>
      </c>
      <c r="P49" s="51">
        <f t="shared" si="318"/>
        <v>7</v>
      </c>
      <c r="Q49" s="52" t="s">
        <v>134</v>
      </c>
      <c r="R49" s="50">
        <f t="shared" si="278"/>
        <v>97</v>
      </c>
      <c r="S49" s="51">
        <f t="shared" si="293"/>
        <v>7</v>
      </c>
      <c r="T49" s="52" t="s">
        <v>134</v>
      </c>
      <c r="U49" s="50">
        <f t="shared" ref="U49:V49" si="319">R49-O49</f>
        <v>-4</v>
      </c>
      <c r="V49" s="51">
        <f t="shared" si="319"/>
        <v>0</v>
      </c>
      <c r="W49" s="53">
        <f t="shared" si="295"/>
        <v>-3.9603960396039604E-2</v>
      </c>
      <c r="X49" s="54"/>
      <c r="Y49" s="160"/>
      <c r="Z49" s="49" t="s">
        <v>72</v>
      </c>
      <c r="AA49" s="50">
        <f t="shared" si="279"/>
        <v>97</v>
      </c>
      <c r="AB49" s="51">
        <f t="shared" si="296"/>
        <v>7</v>
      </c>
      <c r="AC49" s="52" t="s">
        <v>134</v>
      </c>
      <c r="AD49" s="50">
        <f t="shared" si="280"/>
        <v>89</v>
      </c>
      <c r="AE49" s="51">
        <f t="shared" si="297"/>
        <v>7</v>
      </c>
      <c r="AF49" s="52" t="s">
        <v>134</v>
      </c>
      <c r="AG49" s="50">
        <f t="shared" si="281"/>
        <v>-8</v>
      </c>
      <c r="AH49" s="51">
        <f t="shared" si="298"/>
        <v>0</v>
      </c>
      <c r="AI49" s="53">
        <f t="shared" si="282"/>
        <v>-8.247422680412371E-2</v>
      </c>
      <c r="AJ49" s="54"/>
      <c r="AK49" s="160"/>
      <c r="AL49" s="49" t="s">
        <v>72</v>
      </c>
      <c r="AM49" s="50">
        <f t="shared" si="283"/>
        <v>89</v>
      </c>
      <c r="AN49" s="51">
        <f t="shared" si="299"/>
        <v>7</v>
      </c>
      <c r="AO49" s="52" t="s">
        <v>134</v>
      </c>
      <c r="AP49" s="50">
        <f t="shared" si="284"/>
        <v>101</v>
      </c>
      <c r="AQ49" s="51">
        <f t="shared" si="300"/>
        <v>8</v>
      </c>
      <c r="AR49" s="111" t="s">
        <v>196</v>
      </c>
      <c r="AS49" s="50">
        <f t="shared" si="285"/>
        <v>12</v>
      </c>
      <c r="AT49" s="51">
        <f t="shared" si="301"/>
        <v>1</v>
      </c>
      <c r="AU49" s="53">
        <f t="shared" si="286"/>
        <v>0.1348314606741573</v>
      </c>
      <c r="AV49" s="54"/>
      <c r="AX49" s="151"/>
      <c r="AY49" s="49" t="s">
        <v>72</v>
      </c>
      <c r="AZ49" s="44">
        <f t="shared" si="287"/>
        <v>98.8</v>
      </c>
      <c r="BA49" s="45" t="s">
        <v>197</v>
      </c>
      <c r="BB49" s="44">
        <f t="shared" si="302"/>
        <v>-1.25</v>
      </c>
      <c r="BC49" s="46"/>
      <c r="BD49" s="47">
        <f t="shared" si="303"/>
        <v>-8.6041344616901855E-3</v>
      </c>
      <c r="BE49" s="46"/>
      <c r="BF49" s="45">
        <f t="shared" si="304"/>
        <v>7.4</v>
      </c>
      <c r="BG49" s="59">
        <v>5</v>
      </c>
      <c r="BH49" s="59"/>
      <c r="BI49" s="59">
        <v>5</v>
      </c>
      <c r="BJ49" s="59"/>
      <c r="BK49" s="59"/>
      <c r="BL49" s="59"/>
      <c r="BM49" s="59"/>
      <c r="BN49" s="59"/>
      <c r="BO49" s="59">
        <v>3</v>
      </c>
      <c r="BP49" s="59">
        <v>2</v>
      </c>
      <c r="BQ49" s="59"/>
      <c r="BR49" s="59"/>
      <c r="BS49" s="59"/>
      <c r="BT49" s="59"/>
      <c r="BU49" s="59"/>
    </row>
    <row r="50" spans="1:73" ht="14.25" customHeight="1">
      <c r="A50" s="151"/>
      <c r="B50" s="49" t="s">
        <v>76</v>
      </c>
      <c r="C50" s="50">
        <f t="shared" ref="C50:D50" si="320">C22+C36</f>
        <v>86</v>
      </c>
      <c r="D50" s="51">
        <f t="shared" si="320"/>
        <v>6</v>
      </c>
      <c r="E50" s="52" t="s">
        <v>198</v>
      </c>
      <c r="F50" s="50">
        <f t="shared" ref="F50:G50" si="321">F22+F36</f>
        <v>80</v>
      </c>
      <c r="G50" s="51">
        <f t="shared" si="321"/>
        <v>5</v>
      </c>
      <c r="H50" s="52" t="s">
        <v>133</v>
      </c>
      <c r="I50" s="50">
        <f t="shared" ref="I50:J50" si="322">F50-C50</f>
        <v>-6</v>
      </c>
      <c r="J50" s="51">
        <f t="shared" si="322"/>
        <v>-1</v>
      </c>
      <c r="K50" s="53">
        <f t="shared" si="291"/>
        <v>-6.9767441860465115E-2</v>
      </c>
      <c r="L50" s="54"/>
      <c r="M50" s="160"/>
      <c r="N50" s="49" t="s">
        <v>76</v>
      </c>
      <c r="O50" s="50">
        <f t="shared" ref="O50:P50" si="323">O22+O36</f>
        <v>80</v>
      </c>
      <c r="P50" s="51">
        <f t="shared" si="323"/>
        <v>5</v>
      </c>
      <c r="Q50" s="52" t="s">
        <v>133</v>
      </c>
      <c r="R50" s="50">
        <f t="shared" si="278"/>
        <v>84</v>
      </c>
      <c r="S50" s="51">
        <f t="shared" si="293"/>
        <v>6</v>
      </c>
      <c r="T50" s="52" t="s">
        <v>136</v>
      </c>
      <c r="U50" s="50">
        <f t="shared" ref="U50:V50" si="324">R50-O50</f>
        <v>4</v>
      </c>
      <c r="V50" s="51">
        <f t="shared" si="324"/>
        <v>1</v>
      </c>
      <c r="W50" s="53">
        <f t="shared" si="295"/>
        <v>0.05</v>
      </c>
      <c r="X50" s="54"/>
      <c r="Y50" s="160"/>
      <c r="Z50" s="49" t="s">
        <v>76</v>
      </c>
      <c r="AA50" s="50">
        <f t="shared" si="279"/>
        <v>84</v>
      </c>
      <c r="AB50" s="51">
        <f t="shared" si="296"/>
        <v>6</v>
      </c>
      <c r="AC50" s="52" t="s">
        <v>136</v>
      </c>
      <c r="AD50" s="50">
        <f t="shared" si="280"/>
        <v>92</v>
      </c>
      <c r="AE50" s="51">
        <f t="shared" si="297"/>
        <v>7</v>
      </c>
      <c r="AF50" s="52" t="s">
        <v>134</v>
      </c>
      <c r="AG50" s="50">
        <f t="shared" si="281"/>
        <v>8</v>
      </c>
      <c r="AH50" s="51">
        <f t="shared" si="298"/>
        <v>1</v>
      </c>
      <c r="AI50" s="53">
        <f t="shared" si="282"/>
        <v>9.5238095238095233E-2</v>
      </c>
      <c r="AJ50" s="54"/>
      <c r="AK50" s="160"/>
      <c r="AL50" s="49" t="s">
        <v>76</v>
      </c>
      <c r="AM50" s="50">
        <f t="shared" si="283"/>
        <v>92</v>
      </c>
      <c r="AN50" s="51">
        <f t="shared" si="299"/>
        <v>7</v>
      </c>
      <c r="AO50" s="52" t="s">
        <v>134</v>
      </c>
      <c r="AP50" s="50">
        <f t="shared" si="284"/>
        <v>68</v>
      </c>
      <c r="AQ50" s="51">
        <f t="shared" si="300"/>
        <v>5</v>
      </c>
      <c r="AR50" s="111" t="s">
        <v>133</v>
      </c>
      <c r="AS50" s="50">
        <f t="shared" si="285"/>
        <v>-24</v>
      </c>
      <c r="AT50" s="51">
        <f t="shared" si="301"/>
        <v>-2</v>
      </c>
      <c r="AU50" s="53">
        <f t="shared" si="286"/>
        <v>-0.2608695652173913</v>
      </c>
      <c r="AV50" s="54"/>
      <c r="AX50" s="151"/>
      <c r="AY50" s="49" t="s">
        <v>76</v>
      </c>
      <c r="AZ50" s="44">
        <f t="shared" si="287"/>
        <v>82</v>
      </c>
      <c r="BA50" s="45" t="s">
        <v>199</v>
      </c>
      <c r="BB50" s="44">
        <f t="shared" si="302"/>
        <v>-4.5</v>
      </c>
      <c r="BC50" s="46"/>
      <c r="BD50" s="47">
        <f t="shared" si="303"/>
        <v>-4.6349727959940294E-2</v>
      </c>
      <c r="BE50" s="46"/>
      <c r="BF50" s="45">
        <f t="shared" si="304"/>
        <v>5.8</v>
      </c>
      <c r="BG50" s="59">
        <v>4</v>
      </c>
      <c r="BH50" s="59"/>
      <c r="BI50" s="59">
        <v>5</v>
      </c>
      <c r="BJ50" s="59"/>
      <c r="BK50" s="59"/>
      <c r="BL50" s="59"/>
      <c r="BM50" s="59">
        <v>2</v>
      </c>
      <c r="BN50" s="59">
        <v>1</v>
      </c>
      <c r="BO50" s="59">
        <v>2</v>
      </c>
      <c r="BP50" s="59"/>
      <c r="BQ50" s="59"/>
      <c r="BR50" s="59"/>
      <c r="BS50" s="59"/>
      <c r="BT50" s="59"/>
      <c r="BU50" s="59"/>
    </row>
    <row r="51" spans="1:73" ht="14.25" customHeight="1">
      <c r="A51" s="151"/>
      <c r="B51" s="49" t="s">
        <v>83</v>
      </c>
      <c r="C51" s="50">
        <f t="shared" ref="C51:D51" si="325">C23+C37</f>
        <v>74</v>
      </c>
      <c r="D51" s="51">
        <f t="shared" si="325"/>
        <v>5</v>
      </c>
      <c r="E51" s="52" t="s">
        <v>133</v>
      </c>
      <c r="F51" s="50">
        <f t="shared" ref="F51:G51" si="326">F23+F37</f>
        <v>79</v>
      </c>
      <c r="G51" s="51">
        <f t="shared" si="326"/>
        <v>5</v>
      </c>
      <c r="H51" s="52" t="s">
        <v>133</v>
      </c>
      <c r="I51" s="50">
        <f t="shared" ref="I51:J51" si="327">F51-C51</f>
        <v>5</v>
      </c>
      <c r="J51" s="51">
        <f t="shared" si="327"/>
        <v>0</v>
      </c>
      <c r="K51" s="53">
        <f t="shared" si="291"/>
        <v>6.7567567567567571E-2</v>
      </c>
      <c r="L51" s="54"/>
      <c r="M51" s="160"/>
      <c r="N51" s="49" t="s">
        <v>83</v>
      </c>
      <c r="O51" s="50">
        <f t="shared" ref="O51:P51" si="328">O23+O37</f>
        <v>79</v>
      </c>
      <c r="P51" s="51">
        <f t="shared" si="328"/>
        <v>5</v>
      </c>
      <c r="Q51" s="52" t="s">
        <v>133</v>
      </c>
      <c r="R51" s="50">
        <f t="shared" si="278"/>
        <v>85</v>
      </c>
      <c r="S51" s="51">
        <f t="shared" si="293"/>
        <v>5</v>
      </c>
      <c r="T51" s="52" t="s">
        <v>133</v>
      </c>
      <c r="U51" s="50">
        <f t="shared" ref="U51:V51" si="329">R51-O51</f>
        <v>6</v>
      </c>
      <c r="V51" s="51">
        <f t="shared" si="329"/>
        <v>0</v>
      </c>
      <c r="W51" s="53">
        <f t="shared" si="295"/>
        <v>7.5949367088607597E-2</v>
      </c>
      <c r="X51" s="54"/>
      <c r="Y51" s="160"/>
      <c r="Z51" s="49" t="s">
        <v>83</v>
      </c>
      <c r="AA51" s="50">
        <f t="shared" si="279"/>
        <v>85</v>
      </c>
      <c r="AB51" s="51">
        <f t="shared" si="296"/>
        <v>5</v>
      </c>
      <c r="AC51" s="52" t="s">
        <v>133</v>
      </c>
      <c r="AD51" s="50">
        <f t="shared" si="280"/>
        <v>81</v>
      </c>
      <c r="AE51" s="51">
        <f t="shared" si="297"/>
        <v>6</v>
      </c>
      <c r="AF51" s="52" t="s">
        <v>136</v>
      </c>
      <c r="AG51" s="50">
        <f t="shared" si="281"/>
        <v>-4</v>
      </c>
      <c r="AH51" s="51">
        <f t="shared" si="298"/>
        <v>1</v>
      </c>
      <c r="AI51" s="53">
        <f t="shared" si="282"/>
        <v>-4.7058823529411764E-2</v>
      </c>
      <c r="AJ51" s="54"/>
      <c r="AK51" s="160"/>
      <c r="AL51" s="49" t="s">
        <v>83</v>
      </c>
      <c r="AM51" s="50">
        <f t="shared" si="283"/>
        <v>81</v>
      </c>
      <c r="AN51" s="51">
        <f t="shared" si="299"/>
        <v>6</v>
      </c>
      <c r="AO51" s="52" t="s">
        <v>136</v>
      </c>
      <c r="AP51" s="50">
        <f t="shared" si="284"/>
        <v>95</v>
      </c>
      <c r="AQ51" s="51">
        <f t="shared" si="300"/>
        <v>6</v>
      </c>
      <c r="AR51" s="111" t="s">
        <v>136</v>
      </c>
      <c r="AS51" s="50">
        <f t="shared" si="285"/>
        <v>14</v>
      </c>
      <c r="AT51" s="51">
        <f t="shared" si="301"/>
        <v>0</v>
      </c>
      <c r="AU51" s="53">
        <f t="shared" si="286"/>
        <v>0.1728395061728395</v>
      </c>
      <c r="AV51" s="54"/>
      <c r="AX51" s="151"/>
      <c r="AY51" s="49" t="s">
        <v>83</v>
      </c>
      <c r="AZ51" s="44">
        <f t="shared" si="287"/>
        <v>82.8</v>
      </c>
      <c r="BA51" s="45" t="s">
        <v>200</v>
      </c>
      <c r="BB51" s="44">
        <f t="shared" si="302"/>
        <v>5.25</v>
      </c>
      <c r="BC51" s="46"/>
      <c r="BD51" s="47">
        <f t="shared" si="303"/>
        <v>6.7324404324900722E-2</v>
      </c>
      <c r="BE51" s="46"/>
      <c r="BF51" s="45">
        <f t="shared" si="304"/>
        <v>5.4</v>
      </c>
      <c r="BG51" s="59">
        <v>5</v>
      </c>
      <c r="BH51" s="59"/>
      <c r="BI51" s="59">
        <v>5</v>
      </c>
      <c r="BJ51" s="59"/>
      <c r="BK51" s="59"/>
      <c r="BL51" s="59"/>
      <c r="BM51" s="59">
        <v>3</v>
      </c>
      <c r="BN51" s="59">
        <v>2</v>
      </c>
      <c r="BO51" s="59"/>
      <c r="BP51" s="59"/>
      <c r="BQ51" s="59"/>
      <c r="BR51" s="59"/>
      <c r="BS51" s="59"/>
      <c r="BT51" s="59"/>
      <c r="BU51" s="59"/>
    </row>
    <row r="52" spans="1:73" ht="14.25" customHeight="1">
      <c r="A52" s="151"/>
      <c r="B52" s="60" t="s">
        <v>87</v>
      </c>
      <c r="C52" s="61">
        <f t="shared" ref="C52:D52" si="330">C24+C38</f>
        <v>194</v>
      </c>
      <c r="D52" s="62">
        <f t="shared" si="330"/>
        <v>11</v>
      </c>
      <c r="E52" s="63" t="s">
        <v>201</v>
      </c>
      <c r="F52" s="61">
        <f t="shared" ref="F52:G52" si="331">F24+F38</f>
        <v>227</v>
      </c>
      <c r="G52" s="62">
        <f t="shared" si="331"/>
        <v>15</v>
      </c>
      <c r="H52" s="63" t="s">
        <v>202</v>
      </c>
      <c r="I52" s="61">
        <f t="shared" ref="I52:J52" si="332">F52-C52</f>
        <v>33</v>
      </c>
      <c r="J52" s="62">
        <f t="shared" si="332"/>
        <v>4</v>
      </c>
      <c r="K52" s="64">
        <f t="shared" si="291"/>
        <v>0.17010309278350516</v>
      </c>
      <c r="L52" s="65"/>
      <c r="M52" s="160"/>
      <c r="N52" s="60" t="s">
        <v>87</v>
      </c>
      <c r="O52" s="61">
        <f t="shared" ref="O52:P52" si="333">O24+O38</f>
        <v>227</v>
      </c>
      <c r="P52" s="62">
        <f t="shared" si="333"/>
        <v>15</v>
      </c>
      <c r="Q52" s="63" t="s">
        <v>202</v>
      </c>
      <c r="R52" s="61">
        <f t="shared" si="278"/>
        <v>227</v>
      </c>
      <c r="S52" s="62">
        <f t="shared" si="293"/>
        <v>14</v>
      </c>
      <c r="T52" s="63" t="s">
        <v>203</v>
      </c>
      <c r="U52" s="61">
        <f t="shared" ref="U52:V52" si="334">R52-O52</f>
        <v>0</v>
      </c>
      <c r="V52" s="62">
        <f t="shared" si="334"/>
        <v>-1</v>
      </c>
      <c r="W52" s="64">
        <f t="shared" si="295"/>
        <v>0</v>
      </c>
      <c r="X52" s="65"/>
      <c r="Y52" s="160"/>
      <c r="Z52" s="60" t="s">
        <v>87</v>
      </c>
      <c r="AA52" s="61">
        <f t="shared" si="279"/>
        <v>227</v>
      </c>
      <c r="AB52" s="62">
        <f t="shared" si="296"/>
        <v>14</v>
      </c>
      <c r="AC52" s="63" t="s">
        <v>203</v>
      </c>
      <c r="AD52" s="61">
        <f t="shared" si="280"/>
        <v>244</v>
      </c>
      <c r="AE52" s="62">
        <f t="shared" si="297"/>
        <v>14</v>
      </c>
      <c r="AF52" s="63" t="s">
        <v>204</v>
      </c>
      <c r="AG52" s="61">
        <f t="shared" si="281"/>
        <v>17</v>
      </c>
      <c r="AH52" s="62">
        <f t="shared" si="298"/>
        <v>0</v>
      </c>
      <c r="AI52" s="64">
        <f t="shared" si="282"/>
        <v>7.4889867841409691E-2</v>
      </c>
      <c r="AJ52" s="65"/>
      <c r="AK52" s="160"/>
      <c r="AL52" s="60" t="s">
        <v>87</v>
      </c>
      <c r="AM52" s="61">
        <f t="shared" si="283"/>
        <v>244</v>
      </c>
      <c r="AN52" s="62">
        <f t="shared" si="299"/>
        <v>14</v>
      </c>
      <c r="AO52" s="63" t="s">
        <v>204</v>
      </c>
      <c r="AP52" s="61">
        <f t="shared" si="284"/>
        <v>243</v>
      </c>
      <c r="AQ52" s="62">
        <f t="shared" si="300"/>
        <v>14</v>
      </c>
      <c r="AR52" s="112" t="s">
        <v>204</v>
      </c>
      <c r="AS52" s="61">
        <f t="shared" si="285"/>
        <v>-1</v>
      </c>
      <c r="AT52" s="62">
        <f t="shared" si="301"/>
        <v>0</v>
      </c>
      <c r="AU52" s="113">
        <f t="shared" si="286"/>
        <v>-4.0983606557377051E-3</v>
      </c>
      <c r="AV52" s="65"/>
      <c r="AX52" s="151"/>
      <c r="AY52" s="60" t="s">
        <v>87</v>
      </c>
      <c r="AZ52" s="66">
        <f t="shared" si="287"/>
        <v>227</v>
      </c>
      <c r="BA52" s="100" t="s">
        <v>205</v>
      </c>
      <c r="BB52" s="68">
        <f t="shared" si="302"/>
        <v>12.25</v>
      </c>
      <c r="BC52" s="69"/>
      <c r="BD52" s="70">
        <f t="shared" si="303"/>
        <v>6.0223649992294286E-2</v>
      </c>
      <c r="BE52" s="69"/>
      <c r="BF52" s="101">
        <f t="shared" si="304"/>
        <v>13.6</v>
      </c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</row>
    <row r="53" spans="1:73" ht="14.25" customHeight="1">
      <c r="A53" s="151"/>
      <c r="B53" s="74" t="s">
        <v>97</v>
      </c>
      <c r="C53" s="75">
        <f t="shared" ref="C53:D53" si="335">SUM(C45:C52)</f>
        <v>791</v>
      </c>
      <c r="D53" s="75">
        <f t="shared" si="335"/>
        <v>56</v>
      </c>
      <c r="E53" s="76"/>
      <c r="F53" s="75">
        <f t="shared" ref="F53:G53" si="336">SUM(F45:F52)</f>
        <v>805</v>
      </c>
      <c r="G53" s="75">
        <f t="shared" si="336"/>
        <v>58</v>
      </c>
      <c r="H53" s="76"/>
      <c r="I53" s="75">
        <f t="shared" ref="I53:J53" si="337">SUM(I45:I52)</f>
        <v>14</v>
      </c>
      <c r="J53" s="75">
        <f t="shared" si="337"/>
        <v>2</v>
      </c>
      <c r="K53" s="102">
        <f t="shared" si="291"/>
        <v>1.7699115044247787E-2</v>
      </c>
      <c r="L53" s="78"/>
      <c r="M53" s="160"/>
      <c r="N53" s="74" t="s">
        <v>97</v>
      </c>
      <c r="O53" s="75">
        <f t="shared" ref="O53:P53" si="338">SUM(O45:O52)</f>
        <v>805</v>
      </c>
      <c r="P53" s="75">
        <f t="shared" si="338"/>
        <v>58</v>
      </c>
      <c r="Q53" s="76"/>
      <c r="R53" s="75">
        <f t="shared" ref="R53:S53" si="339">SUM(R45:R52)</f>
        <v>913</v>
      </c>
      <c r="S53" s="75">
        <f t="shared" si="339"/>
        <v>59</v>
      </c>
      <c r="T53" s="76"/>
      <c r="U53" s="75">
        <f t="shared" ref="U53:V53" si="340">SUM(U45:U52)</f>
        <v>108</v>
      </c>
      <c r="V53" s="75">
        <f t="shared" si="340"/>
        <v>1</v>
      </c>
      <c r="W53" s="102">
        <f t="shared" si="295"/>
        <v>0.1341614906832298</v>
      </c>
      <c r="X53" s="78" t="s">
        <v>100</v>
      </c>
      <c r="Y53" s="160"/>
      <c r="Z53" s="74" t="s">
        <v>97</v>
      </c>
      <c r="AA53" s="75">
        <f t="shared" ref="AA53:AB53" si="341">SUM(AA45:AA52)</f>
        <v>913</v>
      </c>
      <c r="AB53" s="75">
        <f t="shared" si="341"/>
        <v>59</v>
      </c>
      <c r="AC53" s="76"/>
      <c r="AD53" s="75">
        <f t="shared" ref="AD53:AE53" si="342">SUM(AD45:AD52)</f>
        <v>961</v>
      </c>
      <c r="AE53" s="103">
        <f t="shared" si="342"/>
        <v>63</v>
      </c>
      <c r="AF53" s="76"/>
      <c r="AG53" s="75">
        <f t="shared" ref="AG53:AH53" si="343">SUM(AG45:AG52)</f>
        <v>48</v>
      </c>
      <c r="AH53" s="75">
        <f t="shared" si="343"/>
        <v>4</v>
      </c>
      <c r="AI53" s="102">
        <f t="shared" si="282"/>
        <v>5.257393209200438E-2</v>
      </c>
      <c r="AJ53" s="78" t="s">
        <v>206</v>
      </c>
      <c r="AK53" s="160"/>
      <c r="AL53" s="74" t="s">
        <v>97</v>
      </c>
      <c r="AM53" s="75">
        <f t="shared" ref="AM53:AN53" si="344">SUM(AM45:AM52)</f>
        <v>961</v>
      </c>
      <c r="AN53" s="103">
        <f t="shared" si="344"/>
        <v>63</v>
      </c>
      <c r="AO53" s="76"/>
      <c r="AP53" s="75">
        <f t="shared" ref="AP53:AQ53" si="345">SUM(AP45:AP52)</f>
        <v>952</v>
      </c>
      <c r="AQ53" s="75">
        <f t="shared" si="345"/>
        <v>63</v>
      </c>
      <c r="AR53" s="114"/>
      <c r="AS53" s="75">
        <f t="shared" ref="AS53:AT53" si="346">SUM(AS45:AS52)</f>
        <v>-9</v>
      </c>
      <c r="AT53" s="75">
        <f t="shared" si="346"/>
        <v>0</v>
      </c>
      <c r="AU53" s="102">
        <f t="shared" si="286"/>
        <v>-9.3652445369406864E-3</v>
      </c>
      <c r="AV53" s="78" t="s">
        <v>145</v>
      </c>
      <c r="AX53" s="151"/>
      <c r="AY53" s="74" t="s">
        <v>97</v>
      </c>
      <c r="AZ53" s="79">
        <f t="shared" si="287"/>
        <v>884.4</v>
      </c>
      <c r="BA53" s="104" t="s">
        <v>207</v>
      </c>
      <c r="BB53" s="81">
        <f t="shared" si="302"/>
        <v>40.25</v>
      </c>
      <c r="BC53" s="83"/>
      <c r="BD53" s="83">
        <f t="shared" si="303"/>
        <v>4.8767323320635318E-2</v>
      </c>
      <c r="BE53" s="84"/>
      <c r="BF53" s="84">
        <f t="shared" si="304"/>
        <v>59.8</v>
      </c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</row>
    <row r="54" spans="1:73" ht="14.25" customHeight="1">
      <c r="A54" s="151"/>
      <c r="B54" s="86" t="s">
        <v>105</v>
      </c>
      <c r="C54" s="37">
        <f t="shared" ref="C54:D54" si="347">SUM(C46:C47)</f>
        <v>225</v>
      </c>
      <c r="D54" s="37">
        <f t="shared" si="347"/>
        <v>18</v>
      </c>
      <c r="E54" s="87" t="s">
        <v>104</v>
      </c>
      <c r="F54" s="37">
        <f t="shared" ref="F54:G54" si="348">SUM(F45:F47)</f>
        <v>216</v>
      </c>
      <c r="G54" s="37">
        <f t="shared" si="348"/>
        <v>18</v>
      </c>
      <c r="H54" s="87" t="s">
        <v>104</v>
      </c>
      <c r="I54" s="37">
        <f t="shared" ref="I54:J54" si="349">SUM(I45:I47)</f>
        <v>-9</v>
      </c>
      <c r="J54" s="37">
        <f t="shared" si="349"/>
        <v>0</v>
      </c>
      <c r="K54" s="88">
        <f t="shared" si="291"/>
        <v>-0.04</v>
      </c>
      <c r="L54" s="42"/>
      <c r="M54" s="160"/>
      <c r="N54" s="86" t="s">
        <v>108</v>
      </c>
      <c r="O54" s="37">
        <f t="shared" ref="O54:P54" si="350">SUM(O46:O47)</f>
        <v>216</v>
      </c>
      <c r="P54" s="37">
        <f t="shared" si="350"/>
        <v>18</v>
      </c>
      <c r="Q54" s="87" t="s">
        <v>104</v>
      </c>
      <c r="R54" s="37">
        <f t="shared" ref="R54:S54" si="351">SUM(R45:R47)</f>
        <v>320</v>
      </c>
      <c r="S54" s="37">
        <f t="shared" si="351"/>
        <v>19</v>
      </c>
      <c r="T54" s="87" t="s">
        <v>104</v>
      </c>
      <c r="U54" s="37">
        <f t="shared" ref="U54:V54" si="352">SUM(U45:U47)</f>
        <v>104</v>
      </c>
      <c r="V54" s="37">
        <f t="shared" si="352"/>
        <v>1</v>
      </c>
      <c r="W54" s="88">
        <f t="shared" si="295"/>
        <v>0.48148148148148145</v>
      </c>
      <c r="X54" s="42"/>
      <c r="Y54" s="160"/>
      <c r="Z54" s="86" t="s">
        <v>51</v>
      </c>
      <c r="AA54" s="37">
        <f t="shared" ref="AA54:AB54" si="353">SUM(AA45:AA47)</f>
        <v>320</v>
      </c>
      <c r="AB54" s="37">
        <f t="shared" si="353"/>
        <v>19</v>
      </c>
      <c r="AC54" s="87" t="s">
        <v>104</v>
      </c>
      <c r="AD54" s="37">
        <f t="shared" ref="AD54:AE54" si="354">SUM(AD45:AD47)</f>
        <v>334</v>
      </c>
      <c r="AE54" s="37">
        <f t="shared" si="354"/>
        <v>20</v>
      </c>
      <c r="AF54" s="87" t="s">
        <v>104</v>
      </c>
      <c r="AG54" s="37">
        <f t="shared" ref="AG54:AH54" si="355">SUM(AG45:AG47)</f>
        <v>14</v>
      </c>
      <c r="AH54" s="37">
        <f t="shared" si="355"/>
        <v>1</v>
      </c>
      <c r="AI54" s="88">
        <f t="shared" si="282"/>
        <v>4.3749999999999997E-2</v>
      </c>
      <c r="AJ54" s="42"/>
      <c r="AK54" s="160"/>
      <c r="AL54" s="86" t="s">
        <v>51</v>
      </c>
      <c r="AM54" s="37">
        <f t="shared" ref="AM54:AN54" si="356">SUM(AM45:AM47)</f>
        <v>334</v>
      </c>
      <c r="AN54" s="37">
        <f t="shared" si="356"/>
        <v>20</v>
      </c>
      <c r="AO54" s="87" t="s">
        <v>104</v>
      </c>
      <c r="AP54" s="37">
        <f t="shared" ref="AP54:AQ54" si="357">SUM(AP45:AP47)</f>
        <v>301</v>
      </c>
      <c r="AQ54" s="37">
        <f t="shared" si="357"/>
        <v>19</v>
      </c>
      <c r="AR54" s="87" t="s">
        <v>104</v>
      </c>
      <c r="AS54" s="37">
        <f t="shared" ref="AS54:AT54" si="358">SUM(AS45:AS47)</f>
        <v>-33</v>
      </c>
      <c r="AT54" s="37">
        <f t="shared" si="358"/>
        <v>-1</v>
      </c>
      <c r="AU54" s="88">
        <f t="shared" si="286"/>
        <v>-9.880239520958084E-2</v>
      </c>
      <c r="AV54" s="42"/>
      <c r="AX54" s="151"/>
      <c r="AY54" s="86" t="s">
        <v>108</v>
      </c>
      <c r="AZ54" s="90">
        <f t="shared" si="287"/>
        <v>279.2</v>
      </c>
      <c r="BA54" s="106" t="s">
        <v>208</v>
      </c>
      <c r="BB54" s="44">
        <f t="shared" si="302"/>
        <v>19</v>
      </c>
      <c r="BC54" s="46"/>
      <c r="BD54" s="47">
        <f t="shared" si="303"/>
        <v>9.6607271567975161E-2</v>
      </c>
      <c r="BE54" s="46"/>
      <c r="BF54" s="45">
        <f t="shared" si="304"/>
        <v>18.8</v>
      </c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</row>
    <row r="55" spans="1:73" ht="14.25" customHeight="1">
      <c r="A55" s="151"/>
      <c r="B55" s="86" t="s">
        <v>111</v>
      </c>
      <c r="C55" s="37">
        <f t="shared" ref="C55:D55" si="359">SUM(C46:C48)</f>
        <v>331</v>
      </c>
      <c r="D55" s="37">
        <f t="shared" si="359"/>
        <v>26</v>
      </c>
      <c r="E55" s="92">
        <f t="shared" ref="E55:E57" si="360">C55/C$53</f>
        <v>0.41845764854614415</v>
      </c>
      <c r="F55" s="37">
        <f t="shared" ref="F55:G55" si="361">SUM(F45:F48)</f>
        <v>318</v>
      </c>
      <c r="G55" s="37">
        <f t="shared" si="361"/>
        <v>26</v>
      </c>
      <c r="H55" s="92">
        <f t="shared" ref="H55:H57" si="362">F55/F$53</f>
        <v>0.3950310559006211</v>
      </c>
      <c r="I55" s="37">
        <f t="shared" ref="I55:J55" si="363">SUM(I45:I48)</f>
        <v>-13</v>
      </c>
      <c r="J55" s="37">
        <f t="shared" si="363"/>
        <v>0</v>
      </c>
      <c r="K55" s="53">
        <f t="shared" si="291"/>
        <v>-3.9274924471299093E-2</v>
      </c>
      <c r="L55" s="54"/>
      <c r="M55" s="160"/>
      <c r="N55" s="86" t="s">
        <v>113</v>
      </c>
      <c r="O55" s="37">
        <f t="shared" ref="O55:P55" si="364">SUM(O46:O48)</f>
        <v>318</v>
      </c>
      <c r="P55" s="37">
        <f t="shared" si="364"/>
        <v>26</v>
      </c>
      <c r="Q55" s="92">
        <f t="shared" ref="Q55:Q57" si="365">O55/O$53</f>
        <v>0.3950310559006211</v>
      </c>
      <c r="R55" s="37">
        <f t="shared" ref="R55:S55" si="366">SUM(R45:R48)</f>
        <v>420</v>
      </c>
      <c r="S55" s="37">
        <f t="shared" si="366"/>
        <v>27</v>
      </c>
      <c r="T55" s="92">
        <f t="shared" ref="T55:T57" si="367">R55/R$53</f>
        <v>0.46002190580503832</v>
      </c>
      <c r="U55" s="37">
        <f t="shared" ref="U55:V55" si="368">SUM(U45:U48)</f>
        <v>102</v>
      </c>
      <c r="V55" s="37">
        <f t="shared" si="368"/>
        <v>1</v>
      </c>
      <c r="W55" s="53">
        <f t="shared" si="295"/>
        <v>0.32075471698113206</v>
      </c>
      <c r="X55" s="54"/>
      <c r="Y55" s="160"/>
      <c r="Z55" s="86" t="s">
        <v>59</v>
      </c>
      <c r="AA55" s="37">
        <f t="shared" ref="AA55:AB55" si="369">SUM(AA45:AA48)</f>
        <v>420</v>
      </c>
      <c r="AB55" s="37">
        <f t="shared" si="369"/>
        <v>27</v>
      </c>
      <c r="AC55" s="92">
        <f t="shared" ref="AC55:AC57" si="370">AA55/AA$53</f>
        <v>0.46002190580503832</v>
      </c>
      <c r="AD55" s="37">
        <f t="shared" ref="AD55:AE55" si="371">SUM(AD45:AD48)</f>
        <v>455</v>
      </c>
      <c r="AE55" s="37">
        <f t="shared" si="371"/>
        <v>29</v>
      </c>
      <c r="AF55" s="92">
        <f>AD55/AD53</f>
        <v>0.47346514047866806</v>
      </c>
      <c r="AG55" s="37">
        <f t="shared" ref="AG55:AH55" si="372">SUM(AG45:AG48)</f>
        <v>35</v>
      </c>
      <c r="AH55" s="37">
        <f t="shared" si="372"/>
        <v>2</v>
      </c>
      <c r="AI55" s="53">
        <f t="shared" si="282"/>
        <v>8.3333333333333329E-2</v>
      </c>
      <c r="AJ55" s="54"/>
      <c r="AK55" s="160"/>
      <c r="AL55" s="86" t="s">
        <v>59</v>
      </c>
      <c r="AM55" s="37">
        <f t="shared" ref="AM55:AN55" si="373">SUM(AM45:AM48)</f>
        <v>455</v>
      </c>
      <c r="AN55" s="37">
        <f t="shared" si="373"/>
        <v>29</v>
      </c>
      <c r="AO55" s="92">
        <f>AM55/AM53</f>
        <v>0.47346514047866806</v>
      </c>
      <c r="AP55" s="37">
        <f t="shared" ref="AP55:AQ55" si="374">SUM(AP45:AP48)</f>
        <v>445</v>
      </c>
      <c r="AQ55" s="37">
        <f t="shared" si="374"/>
        <v>30</v>
      </c>
      <c r="AR55" s="92">
        <f>AP55/AP53</f>
        <v>0.46743697478991597</v>
      </c>
      <c r="AS55" s="37">
        <f t="shared" ref="AS55:AT55" si="375">SUM(AS45:AS48)</f>
        <v>-10</v>
      </c>
      <c r="AT55" s="37">
        <f t="shared" si="375"/>
        <v>1</v>
      </c>
      <c r="AU55" s="53">
        <f t="shared" si="286"/>
        <v>-2.197802197802198E-2</v>
      </c>
      <c r="AV55" s="54"/>
      <c r="AX55" s="151"/>
      <c r="AY55" s="86" t="s">
        <v>113</v>
      </c>
      <c r="AZ55" s="44">
        <f t="shared" si="287"/>
        <v>393.8</v>
      </c>
      <c r="BA55" s="45" t="s">
        <v>209</v>
      </c>
      <c r="BB55" s="44">
        <f t="shared" si="302"/>
        <v>28.5</v>
      </c>
      <c r="BC55" s="46"/>
      <c r="BD55" s="47">
        <f t="shared" si="303"/>
        <v>8.570877596628608E-2</v>
      </c>
      <c r="BE55" s="46"/>
      <c r="BF55" s="45">
        <f t="shared" si="304"/>
        <v>27.6</v>
      </c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</row>
    <row r="56" spans="1:73" ht="14.25" customHeight="1">
      <c r="A56" s="151"/>
      <c r="B56" s="86" t="s">
        <v>115</v>
      </c>
      <c r="C56" s="37">
        <f t="shared" ref="C56:D56" si="376">SUM(C49:C51)</f>
        <v>266</v>
      </c>
      <c r="D56" s="37">
        <f t="shared" si="376"/>
        <v>19</v>
      </c>
      <c r="E56" s="92">
        <f t="shared" si="360"/>
        <v>0.33628318584070799</v>
      </c>
      <c r="F56" s="37">
        <f t="shared" ref="F56:G56" si="377">SUM(F49:F51)</f>
        <v>260</v>
      </c>
      <c r="G56" s="37">
        <f t="shared" si="377"/>
        <v>17</v>
      </c>
      <c r="H56" s="92">
        <f t="shared" si="362"/>
        <v>0.32298136645962733</v>
      </c>
      <c r="I56" s="37">
        <f t="shared" ref="I56:J56" si="378">SUM(I49:I51)</f>
        <v>-6</v>
      </c>
      <c r="J56" s="37">
        <f t="shared" si="378"/>
        <v>-2</v>
      </c>
      <c r="K56" s="53">
        <f t="shared" si="291"/>
        <v>-2.2556390977443608E-2</v>
      </c>
      <c r="L56" s="54"/>
      <c r="M56" s="160"/>
      <c r="N56" s="86" t="s">
        <v>115</v>
      </c>
      <c r="O56" s="37">
        <f t="shared" ref="O56:P56" si="379">SUM(O49:O51)</f>
        <v>260</v>
      </c>
      <c r="P56" s="37">
        <f t="shared" si="379"/>
        <v>17</v>
      </c>
      <c r="Q56" s="92">
        <f t="shared" si="365"/>
        <v>0.32298136645962733</v>
      </c>
      <c r="R56" s="37">
        <f t="shared" ref="R56:S56" si="380">SUM(R49:R51)</f>
        <v>266</v>
      </c>
      <c r="S56" s="37">
        <f t="shared" si="380"/>
        <v>18</v>
      </c>
      <c r="T56" s="92">
        <f t="shared" si="367"/>
        <v>0.29134720700985761</v>
      </c>
      <c r="U56" s="37">
        <f t="shared" ref="U56:V56" si="381">SUM(U49:U51)</f>
        <v>6</v>
      </c>
      <c r="V56" s="37">
        <f t="shared" si="381"/>
        <v>1</v>
      </c>
      <c r="W56" s="53">
        <f t="shared" si="295"/>
        <v>2.3076923076923078E-2</v>
      </c>
      <c r="X56" s="54"/>
      <c r="Y56" s="160"/>
      <c r="Z56" s="86" t="s">
        <v>115</v>
      </c>
      <c r="AA56" s="37">
        <f t="shared" ref="AA56:AB56" si="382">SUM(AA49:AA51)</f>
        <v>266</v>
      </c>
      <c r="AB56" s="37">
        <f t="shared" si="382"/>
        <v>18</v>
      </c>
      <c r="AC56" s="92">
        <f t="shared" si="370"/>
        <v>0.29134720700985761</v>
      </c>
      <c r="AD56" s="37">
        <f t="shared" ref="AD56:AE56" si="383">SUM(AD49:AD51)</f>
        <v>262</v>
      </c>
      <c r="AE56" s="37">
        <f t="shared" si="383"/>
        <v>20</v>
      </c>
      <c r="AF56" s="92">
        <f>AD56/AD53</f>
        <v>0.27263267429760668</v>
      </c>
      <c r="AG56" s="37">
        <f t="shared" ref="AG56:AH56" si="384">SUM(AG49:AG51)</f>
        <v>-4</v>
      </c>
      <c r="AH56" s="37">
        <f t="shared" si="384"/>
        <v>2</v>
      </c>
      <c r="AI56" s="53">
        <f t="shared" si="282"/>
        <v>-1.5037593984962405E-2</v>
      </c>
      <c r="AJ56" s="54"/>
      <c r="AK56" s="160"/>
      <c r="AL56" s="86" t="s">
        <v>115</v>
      </c>
      <c r="AM56" s="37">
        <f t="shared" ref="AM56:AN56" si="385">SUM(AM49:AM51)</f>
        <v>262</v>
      </c>
      <c r="AN56" s="37">
        <f t="shared" si="385"/>
        <v>20</v>
      </c>
      <c r="AO56" s="92">
        <f>AM56/AM53</f>
        <v>0.27263267429760668</v>
      </c>
      <c r="AP56" s="37">
        <f t="shared" ref="AP56:AQ56" si="386">SUM(AP49:AP51)</f>
        <v>264</v>
      </c>
      <c r="AQ56" s="37">
        <f t="shared" si="386"/>
        <v>19</v>
      </c>
      <c r="AR56" s="92">
        <f>AP56/AP53</f>
        <v>0.27731092436974791</v>
      </c>
      <c r="AS56" s="37">
        <f t="shared" ref="AS56:AT56" si="387">SUM(AS49:AS51)</f>
        <v>2</v>
      </c>
      <c r="AT56" s="37">
        <f t="shared" si="387"/>
        <v>-1</v>
      </c>
      <c r="AU56" s="53">
        <f t="shared" si="286"/>
        <v>7.6335877862595417E-3</v>
      </c>
      <c r="AV56" s="54"/>
      <c r="AX56" s="151"/>
      <c r="AY56" s="86" t="s">
        <v>115</v>
      </c>
      <c r="AZ56" s="44">
        <f t="shared" si="287"/>
        <v>263.60000000000002</v>
      </c>
      <c r="BA56" s="45" t="s">
        <v>210</v>
      </c>
      <c r="BB56" s="44">
        <f t="shared" si="302"/>
        <v>-0.5</v>
      </c>
      <c r="BC56" s="46"/>
      <c r="BD56" s="47">
        <f t="shared" si="303"/>
        <v>-1.7208685248058483E-3</v>
      </c>
      <c r="BE56" s="46"/>
      <c r="BF56" s="45">
        <f t="shared" si="304"/>
        <v>18.600000000000001</v>
      </c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</row>
    <row r="57" spans="1:73" ht="14.25" customHeight="1">
      <c r="A57" s="152"/>
      <c r="B57" s="86" t="s">
        <v>87</v>
      </c>
      <c r="C57" s="37">
        <f t="shared" ref="C57:D57" si="388">C52</f>
        <v>194</v>
      </c>
      <c r="D57" s="37">
        <f t="shared" si="388"/>
        <v>11</v>
      </c>
      <c r="E57" s="92">
        <f t="shared" si="360"/>
        <v>0.24525916561314792</v>
      </c>
      <c r="F57" s="37">
        <f t="shared" ref="F57:G57" si="389">F52</f>
        <v>227</v>
      </c>
      <c r="G57" s="37">
        <f t="shared" si="389"/>
        <v>15</v>
      </c>
      <c r="H57" s="92">
        <f t="shared" si="362"/>
        <v>0.28198757763975157</v>
      </c>
      <c r="I57" s="37">
        <f t="shared" ref="I57:J57" si="390">I52</f>
        <v>33</v>
      </c>
      <c r="J57" s="37">
        <f t="shared" si="390"/>
        <v>4</v>
      </c>
      <c r="K57" s="53">
        <f t="shared" si="291"/>
        <v>0.17010309278350516</v>
      </c>
      <c r="L57" s="54"/>
      <c r="M57" s="161"/>
      <c r="N57" s="86" t="s">
        <v>87</v>
      </c>
      <c r="O57" s="37">
        <f t="shared" ref="O57:P57" si="391">O52</f>
        <v>227</v>
      </c>
      <c r="P57" s="37">
        <f t="shared" si="391"/>
        <v>15</v>
      </c>
      <c r="Q57" s="92">
        <f t="shared" si="365"/>
        <v>0.28198757763975157</v>
      </c>
      <c r="R57" s="37">
        <f t="shared" ref="R57:S57" si="392">R52</f>
        <v>227</v>
      </c>
      <c r="S57" s="37">
        <f t="shared" si="392"/>
        <v>14</v>
      </c>
      <c r="T57" s="92">
        <f t="shared" si="367"/>
        <v>0.24863088718510407</v>
      </c>
      <c r="U57" s="37">
        <f t="shared" ref="U57:V57" si="393">U52</f>
        <v>0</v>
      </c>
      <c r="V57" s="37">
        <f t="shared" si="393"/>
        <v>-1</v>
      </c>
      <c r="W57" s="53">
        <f t="shared" si="295"/>
        <v>0</v>
      </c>
      <c r="X57" s="54"/>
      <c r="Y57" s="161"/>
      <c r="Z57" s="86" t="s">
        <v>87</v>
      </c>
      <c r="AA57" s="37">
        <f t="shared" ref="AA57:AB57" si="394">AA52</f>
        <v>227</v>
      </c>
      <c r="AB57" s="37">
        <f t="shared" si="394"/>
        <v>14</v>
      </c>
      <c r="AC57" s="92">
        <f t="shared" si="370"/>
        <v>0.24863088718510407</v>
      </c>
      <c r="AD57" s="37">
        <f t="shared" ref="AD57:AE57" si="395">AD52</f>
        <v>244</v>
      </c>
      <c r="AE57" s="37">
        <f t="shared" si="395"/>
        <v>14</v>
      </c>
      <c r="AF57" s="92">
        <f>AD57/AD53</f>
        <v>0.25390218522372526</v>
      </c>
      <c r="AG57" s="37">
        <f t="shared" ref="AG57:AH57" si="396">AG52</f>
        <v>17</v>
      </c>
      <c r="AH57" s="37">
        <f t="shared" si="396"/>
        <v>0</v>
      </c>
      <c r="AI57" s="53">
        <f t="shared" si="282"/>
        <v>7.4889867841409691E-2</v>
      </c>
      <c r="AJ57" s="54"/>
      <c r="AK57" s="161"/>
      <c r="AL57" s="86" t="s">
        <v>87</v>
      </c>
      <c r="AM57" s="37">
        <f t="shared" ref="AM57:AN57" si="397">AM52</f>
        <v>244</v>
      </c>
      <c r="AN57" s="37">
        <f t="shared" si="397"/>
        <v>14</v>
      </c>
      <c r="AO57" s="92">
        <f>AM57/AM53</f>
        <v>0.25390218522372526</v>
      </c>
      <c r="AP57" s="37">
        <f t="shared" ref="AP57:AQ57" si="398">AP52</f>
        <v>243</v>
      </c>
      <c r="AQ57" s="37">
        <f t="shared" si="398"/>
        <v>14</v>
      </c>
      <c r="AR57" s="92">
        <f>AP57/AP53</f>
        <v>0.25525210084033612</v>
      </c>
      <c r="AS57" s="37">
        <f t="shared" ref="AS57:AT57" si="399">AS52</f>
        <v>-1</v>
      </c>
      <c r="AT57" s="37">
        <f t="shared" si="399"/>
        <v>0</v>
      </c>
      <c r="AU57" s="115">
        <f t="shared" si="286"/>
        <v>-4.0983606557377051E-3</v>
      </c>
      <c r="AV57" s="54"/>
      <c r="AX57" s="152"/>
      <c r="AY57" s="86" t="s">
        <v>87</v>
      </c>
      <c r="AZ57" s="44">
        <f t="shared" si="287"/>
        <v>227</v>
      </c>
      <c r="BA57" s="45" t="s">
        <v>205</v>
      </c>
      <c r="BB57" s="44">
        <f t="shared" si="302"/>
        <v>12.25</v>
      </c>
      <c r="BC57" s="46"/>
      <c r="BD57" s="47">
        <f t="shared" si="303"/>
        <v>6.0223649992294286E-2</v>
      </c>
      <c r="BE57" s="46"/>
      <c r="BF57" s="45">
        <f t="shared" si="304"/>
        <v>13.6</v>
      </c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</row>
    <row r="58" spans="1:73" ht="12" customHeight="1">
      <c r="A58" s="153"/>
      <c r="B58" s="154"/>
      <c r="C58" s="153"/>
      <c r="D58" s="156"/>
      <c r="E58" s="154"/>
      <c r="F58" s="153"/>
      <c r="G58" s="156"/>
      <c r="H58" s="154"/>
      <c r="I58" s="153"/>
      <c r="J58" s="156"/>
      <c r="K58" s="157"/>
      <c r="L58" s="95"/>
      <c r="M58" s="158"/>
      <c r="N58" s="154"/>
      <c r="O58" s="153"/>
      <c r="P58" s="156"/>
      <c r="Q58" s="154"/>
      <c r="R58" s="153"/>
      <c r="S58" s="156"/>
      <c r="T58" s="154"/>
      <c r="U58" s="153"/>
      <c r="V58" s="156"/>
      <c r="W58" s="157"/>
      <c r="X58" s="95"/>
      <c r="Y58" s="158"/>
      <c r="Z58" s="154"/>
      <c r="AA58" s="153"/>
      <c r="AB58" s="156"/>
      <c r="AC58" s="154"/>
      <c r="AD58" s="153"/>
      <c r="AE58" s="156"/>
      <c r="AF58" s="154"/>
      <c r="AG58" s="153"/>
      <c r="AH58" s="156"/>
      <c r="AI58" s="157"/>
      <c r="AJ58" s="95"/>
      <c r="AK58" s="158"/>
      <c r="AL58" s="154"/>
      <c r="AM58" s="153"/>
      <c r="AN58" s="156"/>
      <c r="AO58" s="154"/>
      <c r="AP58" s="153"/>
      <c r="AQ58" s="156"/>
      <c r="AR58" s="154"/>
      <c r="AS58" s="153"/>
      <c r="AT58" s="156"/>
      <c r="AU58" s="157"/>
      <c r="AV58" s="95"/>
      <c r="AX58" s="30"/>
      <c r="AY58" s="116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</row>
    <row r="59" spans="1:73" ht="14.25" customHeight="1">
      <c r="A59" s="155" t="s">
        <v>211</v>
      </c>
      <c r="B59" s="117"/>
      <c r="C59" s="50"/>
      <c r="D59" s="118"/>
      <c r="E59" s="119" t="s">
        <v>212</v>
      </c>
      <c r="F59" s="50"/>
      <c r="G59" s="118"/>
      <c r="H59" s="119" t="s">
        <v>212</v>
      </c>
      <c r="I59" s="120" t="s">
        <v>213</v>
      </c>
      <c r="J59" s="121" t="s">
        <v>214</v>
      </c>
      <c r="K59" s="121" t="s">
        <v>215</v>
      </c>
      <c r="L59" s="54" t="s">
        <v>216</v>
      </c>
      <c r="M59" s="184" t="s">
        <v>211</v>
      </c>
      <c r="N59" s="117"/>
      <c r="O59" s="50"/>
      <c r="P59" s="118"/>
      <c r="Q59" s="119" t="s">
        <v>212</v>
      </c>
      <c r="R59" s="50"/>
      <c r="S59" s="118"/>
      <c r="T59" s="119" t="s">
        <v>212</v>
      </c>
      <c r="U59" s="120" t="s">
        <v>213</v>
      </c>
      <c r="V59" s="121" t="s">
        <v>214</v>
      </c>
      <c r="W59" s="121" t="s">
        <v>215</v>
      </c>
      <c r="X59" s="54" t="s">
        <v>216</v>
      </c>
      <c r="Y59" s="184" t="s">
        <v>217</v>
      </c>
      <c r="Z59" s="117"/>
      <c r="AA59" s="50"/>
      <c r="AB59" s="118"/>
      <c r="AC59" s="119" t="s">
        <v>212</v>
      </c>
      <c r="AD59" s="50"/>
      <c r="AE59" s="118"/>
      <c r="AF59" s="119" t="s">
        <v>212</v>
      </c>
      <c r="AG59" s="120" t="s">
        <v>213</v>
      </c>
      <c r="AH59" s="121" t="s">
        <v>214</v>
      </c>
      <c r="AI59" s="121" t="s">
        <v>215</v>
      </c>
      <c r="AJ59" s="54" t="s">
        <v>216</v>
      </c>
      <c r="AK59" s="184" t="s">
        <v>217</v>
      </c>
      <c r="AL59" s="117"/>
      <c r="AM59" s="50"/>
      <c r="AN59" s="51"/>
      <c r="AO59" s="119" t="s">
        <v>212</v>
      </c>
      <c r="AP59" s="50"/>
      <c r="AQ59" s="51"/>
      <c r="AR59" s="119" t="s">
        <v>212</v>
      </c>
      <c r="AS59" s="120" t="s">
        <v>213</v>
      </c>
      <c r="AT59" s="121" t="s">
        <v>214</v>
      </c>
      <c r="AU59" s="121" t="s">
        <v>215</v>
      </c>
      <c r="AV59" s="54" t="s">
        <v>216</v>
      </c>
      <c r="AX59" s="30"/>
      <c r="AY59" s="116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</row>
    <row r="60" spans="1:73" ht="14.25" customHeight="1">
      <c r="A60" s="151"/>
      <c r="B60" s="49" t="s">
        <v>52</v>
      </c>
      <c r="C60" s="50" t="s">
        <v>53</v>
      </c>
      <c r="D60" s="51" t="s">
        <v>53</v>
      </c>
      <c r="E60" s="122"/>
      <c r="F60" s="50" t="s">
        <v>53</v>
      </c>
      <c r="G60" s="51" t="s">
        <v>53</v>
      </c>
      <c r="H60" s="122"/>
      <c r="I60" s="37"/>
      <c r="J60" s="53"/>
      <c r="K60" s="123"/>
      <c r="L60" s="122"/>
      <c r="M60" s="160"/>
      <c r="N60" s="49" t="s">
        <v>52</v>
      </c>
      <c r="O60" s="50" t="s">
        <v>53</v>
      </c>
      <c r="P60" s="51" t="s">
        <v>53</v>
      </c>
      <c r="Q60" s="52"/>
      <c r="R60" s="50">
        <f>0-R45</f>
        <v>-76</v>
      </c>
      <c r="S60" s="51" t="s">
        <v>53</v>
      </c>
      <c r="T60" s="124" t="s">
        <v>56</v>
      </c>
      <c r="U60" s="37">
        <v>76</v>
      </c>
      <c r="V60" s="38"/>
      <c r="W60" s="38"/>
      <c r="X60" s="54"/>
      <c r="Y60" s="160"/>
      <c r="Z60" s="49" t="s">
        <v>52</v>
      </c>
      <c r="AA60" s="50">
        <f>0-AA45</f>
        <v>-76</v>
      </c>
      <c r="AB60" s="51" t="s">
        <v>53</v>
      </c>
      <c r="AC60" s="124" t="s">
        <v>56</v>
      </c>
      <c r="AD60" s="50">
        <f t="shared" ref="AD60:AD67" si="400">AD3-AD45</f>
        <v>-40</v>
      </c>
      <c r="AE60" s="51" t="s">
        <v>53</v>
      </c>
      <c r="AF60" s="125">
        <f t="shared" ref="AF60:AF72" si="401">AD45/AD3</f>
        <v>2.1764705882352939</v>
      </c>
      <c r="AG60" s="37">
        <f t="shared" ref="AG60:AG72" si="402">(AD60-AA60)*-1</f>
        <v>-36</v>
      </c>
      <c r="AH60" s="88">
        <f t="shared" ref="AH60:AH72" si="403">(AD60-AA60)/AA60</f>
        <v>-0.47368421052631576</v>
      </c>
      <c r="AI60" s="38"/>
      <c r="AJ60" s="54" t="s">
        <v>218</v>
      </c>
      <c r="AK60" s="160"/>
      <c r="AL60" s="49" t="s">
        <v>52</v>
      </c>
      <c r="AM60" s="50">
        <f t="shared" ref="AM60:AM67" si="404">AM3-AM45</f>
        <v>-40</v>
      </c>
      <c r="AN60" s="51" t="s">
        <v>53</v>
      </c>
      <c r="AO60" s="125">
        <f t="shared" ref="AO60:AO72" si="405">AM45/AM3</f>
        <v>2.1764705882352939</v>
      </c>
      <c r="AP60" s="50">
        <f t="shared" ref="AP60:AP67" si="406">AP3-AP45</f>
        <v>-22</v>
      </c>
      <c r="AQ60" s="51" t="s">
        <v>53</v>
      </c>
      <c r="AR60" s="125">
        <f t="shared" ref="AR60:AR72" si="407">AP45/AP3</f>
        <v>1.6111111111111112</v>
      </c>
      <c r="AS60" s="37">
        <f t="shared" ref="AS60:AS72" si="408">(AP60-AM60)*-1</f>
        <v>-18</v>
      </c>
      <c r="AT60" s="88">
        <f t="shared" ref="AT60:AT72" si="409">(AP60-AM60)/AM60</f>
        <v>-0.45</v>
      </c>
      <c r="AU60" s="126">
        <f t="shared" ref="AU60:AU72" si="410">AR60-AO60</f>
        <v>-0.56535947712418277</v>
      </c>
      <c r="AV60" s="54"/>
      <c r="AX60" s="30"/>
      <c r="AY60" s="116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</row>
    <row r="61" spans="1:73" ht="14.25" customHeight="1">
      <c r="A61" s="151"/>
      <c r="B61" s="49" t="s">
        <v>61</v>
      </c>
      <c r="C61" s="50">
        <f t="shared" ref="C61:D61" si="411">C4-C46</f>
        <v>-94</v>
      </c>
      <c r="D61" s="51">
        <f t="shared" si="411"/>
        <v>-7</v>
      </c>
      <c r="E61" s="125">
        <f t="shared" ref="E61:E72" si="412">C46/C4</f>
        <v>3.35</v>
      </c>
      <c r="F61" s="50">
        <f t="shared" ref="F61:G61" si="413">F4-F46</f>
        <v>-68</v>
      </c>
      <c r="G61" s="51">
        <f t="shared" si="413"/>
        <v>-6</v>
      </c>
      <c r="H61" s="125">
        <f t="shared" ref="H61:H72" si="414">F46/F4</f>
        <v>2.36</v>
      </c>
      <c r="I61" s="50">
        <f t="shared" ref="I61:I72" si="415">(F61-C61)*-1</f>
        <v>-26</v>
      </c>
      <c r="J61" s="53">
        <f t="shared" ref="J61:J72" si="416">(F61-C61)/C61</f>
        <v>-0.27659574468085107</v>
      </c>
      <c r="K61" s="123">
        <f t="shared" ref="K61:K72" si="417">H61-E61</f>
        <v>-0.99000000000000021</v>
      </c>
      <c r="L61" s="54"/>
      <c r="M61" s="160"/>
      <c r="N61" s="49" t="s">
        <v>61</v>
      </c>
      <c r="O61" s="50">
        <f t="shared" ref="O61:P61" si="418">O4-O46</f>
        <v>-68</v>
      </c>
      <c r="P61" s="51">
        <f t="shared" si="418"/>
        <v>-6</v>
      </c>
      <c r="Q61" s="125">
        <f t="shared" ref="Q61:Q72" si="419">O46/O4</f>
        <v>2.36</v>
      </c>
      <c r="R61" s="50">
        <f t="shared" ref="R61:S61" si="420">R4-R46</f>
        <v>-48</v>
      </c>
      <c r="S61" s="51">
        <f t="shared" si="420"/>
        <v>-3</v>
      </c>
      <c r="T61" s="125">
        <f t="shared" ref="T61:T72" si="421">R46/R4</f>
        <v>1.7272727272727273</v>
      </c>
      <c r="U61" s="50">
        <f t="shared" ref="U61:U72" si="422">(R61-O61)*-1</f>
        <v>-20</v>
      </c>
      <c r="V61" s="53">
        <f t="shared" ref="V61:V72" si="423">(R61-O61)/O61</f>
        <v>-0.29411764705882354</v>
      </c>
      <c r="W61" s="123">
        <f t="shared" ref="W61:W72" si="424">T61-Q61</f>
        <v>-0.63272727272727258</v>
      </c>
      <c r="X61" s="54" t="s">
        <v>219</v>
      </c>
      <c r="Y61" s="160"/>
      <c r="Z61" s="49" t="s">
        <v>61</v>
      </c>
      <c r="AA61" s="50">
        <f t="shared" ref="AA61:AB61" si="425">AA4-AA46</f>
        <v>-48</v>
      </c>
      <c r="AB61" s="51">
        <f t="shared" si="425"/>
        <v>-3</v>
      </c>
      <c r="AC61" s="125">
        <f t="shared" ref="AC61:AC72" si="426">AA46/AA4</f>
        <v>1.7272727272727273</v>
      </c>
      <c r="AD61" s="50">
        <f t="shared" si="400"/>
        <v>-65</v>
      </c>
      <c r="AE61" s="51">
        <f t="shared" ref="AE61:AE67" si="427">AE4-AE46</f>
        <v>-4</v>
      </c>
      <c r="AF61" s="125">
        <f t="shared" si="401"/>
        <v>2.1206896551724137</v>
      </c>
      <c r="AG61" s="50">
        <f t="shared" si="402"/>
        <v>17</v>
      </c>
      <c r="AH61" s="53">
        <f t="shared" si="403"/>
        <v>0.35416666666666669</v>
      </c>
      <c r="AI61" s="123">
        <f t="shared" ref="AI61:AI72" si="428">AF61-AC61</f>
        <v>0.39341692789968641</v>
      </c>
      <c r="AJ61" s="54" t="s">
        <v>220</v>
      </c>
      <c r="AK61" s="160"/>
      <c r="AL61" s="49" t="s">
        <v>61</v>
      </c>
      <c r="AM61" s="50">
        <f t="shared" si="404"/>
        <v>-65</v>
      </c>
      <c r="AN61" s="51">
        <f t="shared" ref="AN61:AN67" si="429">AN4-AN46</f>
        <v>-4</v>
      </c>
      <c r="AO61" s="125">
        <f t="shared" si="405"/>
        <v>2.1206896551724137</v>
      </c>
      <c r="AP61" s="50">
        <f t="shared" si="406"/>
        <v>-41</v>
      </c>
      <c r="AQ61" s="51">
        <f t="shared" ref="AQ61:AQ67" si="430">AQ4-AQ46</f>
        <v>-3</v>
      </c>
      <c r="AR61" s="125">
        <f t="shared" si="407"/>
        <v>1.6721311475409837</v>
      </c>
      <c r="AS61" s="37">
        <f t="shared" si="408"/>
        <v>-24</v>
      </c>
      <c r="AT61" s="88">
        <f t="shared" si="409"/>
        <v>-0.36923076923076925</v>
      </c>
      <c r="AU61" s="126">
        <f t="shared" si="410"/>
        <v>-0.44855850763143001</v>
      </c>
      <c r="AV61" s="54"/>
      <c r="AX61" s="30"/>
      <c r="AY61" s="116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</row>
    <row r="62" spans="1:73" ht="14.25" customHeight="1">
      <c r="A62" s="151"/>
      <c r="B62" s="49" t="s">
        <v>66</v>
      </c>
      <c r="C62" s="50">
        <f t="shared" ref="C62:D62" si="431">C5-C47</f>
        <v>-53</v>
      </c>
      <c r="D62" s="51">
        <f t="shared" si="431"/>
        <v>-3</v>
      </c>
      <c r="E62" s="125">
        <f t="shared" si="412"/>
        <v>2.3947368421052633</v>
      </c>
      <c r="F62" s="50">
        <f t="shared" ref="F62:G62" si="432">F5-F47</f>
        <v>-54</v>
      </c>
      <c r="G62" s="51">
        <f t="shared" si="432"/>
        <v>-4</v>
      </c>
      <c r="H62" s="125">
        <f t="shared" si="414"/>
        <v>2.2272727272727271</v>
      </c>
      <c r="I62" s="50">
        <f t="shared" si="415"/>
        <v>1</v>
      </c>
      <c r="J62" s="53">
        <f t="shared" si="416"/>
        <v>1.8867924528301886E-2</v>
      </c>
      <c r="K62" s="123">
        <f t="shared" si="417"/>
        <v>-0.1674641148325362</v>
      </c>
      <c r="L62" s="54"/>
      <c r="M62" s="160"/>
      <c r="N62" s="49" t="s">
        <v>66</v>
      </c>
      <c r="O62" s="50">
        <f t="shared" ref="O62:P62" si="433">O5-O47</f>
        <v>-54</v>
      </c>
      <c r="P62" s="51">
        <f t="shared" si="433"/>
        <v>-4</v>
      </c>
      <c r="Q62" s="125">
        <f t="shared" si="419"/>
        <v>2.2272727272727271</v>
      </c>
      <c r="R62" s="50">
        <f t="shared" ref="R62:S62" si="434">R5-R47</f>
        <v>-77</v>
      </c>
      <c r="S62" s="51">
        <f t="shared" si="434"/>
        <v>-6</v>
      </c>
      <c r="T62" s="125">
        <f t="shared" si="421"/>
        <v>2.4528301886792452</v>
      </c>
      <c r="U62" s="50">
        <f t="shared" si="422"/>
        <v>23</v>
      </c>
      <c r="V62" s="53">
        <f t="shared" si="423"/>
        <v>0.42592592592592593</v>
      </c>
      <c r="W62" s="123">
        <f t="shared" si="424"/>
        <v>0.22555746140651811</v>
      </c>
      <c r="X62" s="54"/>
      <c r="Y62" s="160"/>
      <c r="Z62" s="49" t="s">
        <v>66</v>
      </c>
      <c r="AA62" s="50">
        <f t="shared" ref="AA62:AB62" si="435">AA5-AA47</f>
        <v>-77</v>
      </c>
      <c r="AB62" s="51">
        <f t="shared" si="435"/>
        <v>-6</v>
      </c>
      <c r="AC62" s="125">
        <f t="shared" si="426"/>
        <v>2.4528301886792452</v>
      </c>
      <c r="AD62" s="50">
        <f t="shared" si="400"/>
        <v>-78</v>
      </c>
      <c r="AE62" s="51">
        <f t="shared" si="427"/>
        <v>-4</v>
      </c>
      <c r="AF62" s="125">
        <f t="shared" si="401"/>
        <v>2.3220338983050848</v>
      </c>
      <c r="AG62" s="50">
        <f t="shared" si="402"/>
        <v>1</v>
      </c>
      <c r="AH62" s="53">
        <f t="shared" si="403"/>
        <v>1.2987012987012988E-2</v>
      </c>
      <c r="AI62" s="123">
        <f t="shared" si="428"/>
        <v>-0.13079629037416041</v>
      </c>
      <c r="AJ62" s="54"/>
      <c r="AK62" s="160"/>
      <c r="AL62" s="49" t="s">
        <v>66</v>
      </c>
      <c r="AM62" s="50">
        <f t="shared" si="404"/>
        <v>-78</v>
      </c>
      <c r="AN62" s="51">
        <f t="shared" si="429"/>
        <v>-4</v>
      </c>
      <c r="AO62" s="125">
        <f t="shared" si="405"/>
        <v>2.3220338983050848</v>
      </c>
      <c r="AP62" s="50">
        <f t="shared" si="406"/>
        <v>-61</v>
      </c>
      <c r="AQ62" s="51">
        <f t="shared" si="430"/>
        <v>-4</v>
      </c>
      <c r="AR62" s="125">
        <f t="shared" si="407"/>
        <v>1.7625</v>
      </c>
      <c r="AS62" s="37">
        <f t="shared" si="408"/>
        <v>-17</v>
      </c>
      <c r="AT62" s="88">
        <f t="shared" si="409"/>
        <v>-0.21794871794871795</v>
      </c>
      <c r="AU62" s="126">
        <f t="shared" si="410"/>
        <v>-0.55953389830508482</v>
      </c>
      <c r="AV62" s="54"/>
      <c r="AX62" s="30"/>
      <c r="AY62" s="116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</row>
    <row r="63" spans="1:73" ht="14.25" customHeight="1">
      <c r="A63" s="151"/>
      <c r="B63" s="49" t="s">
        <v>68</v>
      </c>
      <c r="C63" s="50">
        <f t="shared" ref="C63:D63" si="436">C6-C48</f>
        <v>-45</v>
      </c>
      <c r="D63" s="51">
        <f t="shared" si="436"/>
        <v>-3</v>
      </c>
      <c r="E63" s="125">
        <f t="shared" si="412"/>
        <v>1.7377049180327868</v>
      </c>
      <c r="F63" s="50">
        <f t="shared" ref="F63:G63" si="437">F6-F48</f>
        <v>-40</v>
      </c>
      <c r="G63" s="51">
        <f t="shared" si="437"/>
        <v>-3</v>
      </c>
      <c r="H63" s="125">
        <f t="shared" si="414"/>
        <v>1.6451612903225807</v>
      </c>
      <c r="I63" s="50">
        <f t="shared" si="415"/>
        <v>-5</v>
      </c>
      <c r="J63" s="53">
        <f t="shared" si="416"/>
        <v>-0.1111111111111111</v>
      </c>
      <c r="K63" s="123">
        <f t="shared" si="417"/>
        <v>-9.2543627710206078E-2</v>
      </c>
      <c r="L63" s="54"/>
      <c r="M63" s="160"/>
      <c r="N63" s="49" t="s">
        <v>68</v>
      </c>
      <c r="O63" s="50">
        <f t="shared" ref="O63:P63" si="438">O6-O48</f>
        <v>-40</v>
      </c>
      <c r="P63" s="51">
        <f t="shared" si="438"/>
        <v>-3</v>
      </c>
      <c r="Q63" s="125">
        <f t="shared" si="419"/>
        <v>1.6451612903225807</v>
      </c>
      <c r="R63" s="50">
        <f t="shared" ref="R63:S63" si="439">R6-R48</f>
        <v>-44</v>
      </c>
      <c r="S63" s="51">
        <f t="shared" si="439"/>
        <v>-3</v>
      </c>
      <c r="T63" s="125">
        <f t="shared" si="421"/>
        <v>1.7857142857142858</v>
      </c>
      <c r="U63" s="50">
        <f t="shared" si="422"/>
        <v>4</v>
      </c>
      <c r="V63" s="53">
        <f t="shared" si="423"/>
        <v>0.1</v>
      </c>
      <c r="W63" s="123">
        <f t="shared" si="424"/>
        <v>0.14055299539170507</v>
      </c>
      <c r="X63" s="54"/>
      <c r="Y63" s="160"/>
      <c r="Z63" s="49" t="s">
        <v>68</v>
      </c>
      <c r="AA63" s="50">
        <f t="shared" ref="AA63:AB63" si="440">AA6-AA48</f>
        <v>-44</v>
      </c>
      <c r="AB63" s="51">
        <f t="shared" si="440"/>
        <v>-3</v>
      </c>
      <c r="AC63" s="125">
        <f t="shared" si="426"/>
        <v>1.7857142857142858</v>
      </c>
      <c r="AD63" s="50">
        <f t="shared" si="400"/>
        <v>-72</v>
      </c>
      <c r="AE63" s="51">
        <f t="shared" si="427"/>
        <v>-4</v>
      </c>
      <c r="AF63" s="125">
        <f t="shared" si="401"/>
        <v>2.4693877551020407</v>
      </c>
      <c r="AG63" s="50">
        <f t="shared" si="402"/>
        <v>28</v>
      </c>
      <c r="AH63" s="53">
        <f t="shared" si="403"/>
        <v>0.63636363636363635</v>
      </c>
      <c r="AI63" s="123">
        <f t="shared" si="428"/>
        <v>0.68367346938775486</v>
      </c>
      <c r="AJ63" s="54"/>
      <c r="AK63" s="160"/>
      <c r="AL63" s="49" t="s">
        <v>68</v>
      </c>
      <c r="AM63" s="50">
        <f t="shared" si="404"/>
        <v>-72</v>
      </c>
      <c r="AN63" s="51">
        <f t="shared" si="429"/>
        <v>-4</v>
      </c>
      <c r="AO63" s="125">
        <f t="shared" si="405"/>
        <v>2.4693877551020407</v>
      </c>
      <c r="AP63" s="50">
        <f t="shared" si="406"/>
        <v>-92</v>
      </c>
      <c r="AQ63" s="51">
        <f t="shared" si="430"/>
        <v>-6</v>
      </c>
      <c r="AR63" s="125">
        <f t="shared" si="407"/>
        <v>2.7692307692307692</v>
      </c>
      <c r="AS63" s="37">
        <f t="shared" si="408"/>
        <v>20</v>
      </c>
      <c r="AT63" s="88">
        <f t="shared" si="409"/>
        <v>0.27777777777777779</v>
      </c>
      <c r="AU63" s="126">
        <f t="shared" si="410"/>
        <v>0.29984301412872849</v>
      </c>
      <c r="AV63" s="54"/>
      <c r="AX63" s="30"/>
      <c r="AY63" s="116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</row>
    <row r="64" spans="1:73" ht="14.25" customHeight="1">
      <c r="A64" s="151"/>
      <c r="B64" s="49" t="s">
        <v>72</v>
      </c>
      <c r="C64" s="50">
        <f t="shared" ref="C64:D64" si="441">C7-C49</f>
        <v>-50</v>
      </c>
      <c r="D64" s="51">
        <f t="shared" si="441"/>
        <v>-3</v>
      </c>
      <c r="E64" s="125">
        <f t="shared" si="412"/>
        <v>1.8928571428571428</v>
      </c>
      <c r="F64" s="50">
        <f t="shared" ref="F64:G64" si="442">F7-F49</f>
        <v>-51</v>
      </c>
      <c r="G64" s="51">
        <f t="shared" si="442"/>
        <v>-3</v>
      </c>
      <c r="H64" s="125">
        <f t="shared" si="414"/>
        <v>2.02</v>
      </c>
      <c r="I64" s="50">
        <f t="shared" si="415"/>
        <v>1</v>
      </c>
      <c r="J64" s="53">
        <f t="shared" si="416"/>
        <v>0.02</v>
      </c>
      <c r="K64" s="123">
        <f t="shared" si="417"/>
        <v>0.12714285714285722</v>
      </c>
      <c r="L64" s="54"/>
      <c r="M64" s="160"/>
      <c r="N64" s="49" t="s">
        <v>72</v>
      </c>
      <c r="O64" s="50">
        <f t="shared" ref="O64:P64" si="443">O7-O49</f>
        <v>-51</v>
      </c>
      <c r="P64" s="51">
        <f t="shared" si="443"/>
        <v>-3</v>
      </c>
      <c r="Q64" s="125">
        <f t="shared" si="419"/>
        <v>2.02</v>
      </c>
      <c r="R64" s="50">
        <f t="shared" ref="R64:S64" si="444">R7-R49</f>
        <v>-38</v>
      </c>
      <c r="S64" s="51">
        <f t="shared" si="444"/>
        <v>-2</v>
      </c>
      <c r="T64" s="125">
        <f t="shared" si="421"/>
        <v>1.6440677966101696</v>
      </c>
      <c r="U64" s="50">
        <f t="shared" si="422"/>
        <v>-13</v>
      </c>
      <c r="V64" s="53">
        <f t="shared" si="423"/>
        <v>-0.25490196078431371</v>
      </c>
      <c r="W64" s="123">
        <f t="shared" si="424"/>
        <v>-0.37593220338983047</v>
      </c>
      <c r="X64" s="54"/>
      <c r="Y64" s="160"/>
      <c r="Z64" s="49" t="s">
        <v>72</v>
      </c>
      <c r="AA64" s="50">
        <f t="shared" ref="AA64:AB64" si="445">AA7-AA49</f>
        <v>-38</v>
      </c>
      <c r="AB64" s="51">
        <f t="shared" si="445"/>
        <v>-2</v>
      </c>
      <c r="AC64" s="125">
        <f t="shared" si="426"/>
        <v>1.6440677966101696</v>
      </c>
      <c r="AD64" s="50">
        <f t="shared" si="400"/>
        <v>-30</v>
      </c>
      <c r="AE64" s="51">
        <f t="shared" si="427"/>
        <v>-2</v>
      </c>
      <c r="AF64" s="125">
        <f t="shared" si="401"/>
        <v>1.5084745762711864</v>
      </c>
      <c r="AG64" s="50">
        <f t="shared" si="402"/>
        <v>-8</v>
      </c>
      <c r="AH64" s="53">
        <f t="shared" si="403"/>
        <v>-0.21052631578947367</v>
      </c>
      <c r="AI64" s="123">
        <f t="shared" si="428"/>
        <v>-0.13559322033898313</v>
      </c>
      <c r="AJ64" s="54"/>
      <c r="AK64" s="160"/>
      <c r="AL64" s="49" t="s">
        <v>72</v>
      </c>
      <c r="AM64" s="50">
        <f t="shared" si="404"/>
        <v>-30</v>
      </c>
      <c r="AN64" s="51">
        <f t="shared" si="429"/>
        <v>-2</v>
      </c>
      <c r="AO64" s="125">
        <f t="shared" si="405"/>
        <v>1.5084745762711864</v>
      </c>
      <c r="AP64" s="50">
        <f t="shared" si="406"/>
        <v>-45</v>
      </c>
      <c r="AQ64" s="51">
        <f t="shared" si="430"/>
        <v>-4</v>
      </c>
      <c r="AR64" s="125">
        <f t="shared" si="407"/>
        <v>1.8035714285714286</v>
      </c>
      <c r="AS64" s="37">
        <f t="shared" si="408"/>
        <v>15</v>
      </c>
      <c r="AT64" s="88">
        <f t="shared" si="409"/>
        <v>0.5</v>
      </c>
      <c r="AU64" s="126">
        <f t="shared" si="410"/>
        <v>0.29509685230024219</v>
      </c>
      <c r="AV64" s="54"/>
      <c r="AX64" s="30"/>
      <c r="AY64" s="116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</row>
    <row r="65" spans="1:73" ht="14.25" customHeight="1">
      <c r="A65" s="151"/>
      <c r="B65" s="49" t="s">
        <v>76</v>
      </c>
      <c r="C65" s="50">
        <f t="shared" ref="C65:D65" si="446">C8-C50</f>
        <v>-26</v>
      </c>
      <c r="D65" s="51">
        <f t="shared" si="446"/>
        <v>-2</v>
      </c>
      <c r="E65" s="125">
        <f t="shared" si="412"/>
        <v>1.4333333333333333</v>
      </c>
      <c r="F65" s="50">
        <f t="shared" ref="F65:G65" si="447">F8-F50</f>
        <v>-23</v>
      </c>
      <c r="G65" s="51">
        <f t="shared" si="447"/>
        <v>-1</v>
      </c>
      <c r="H65" s="125">
        <f t="shared" si="414"/>
        <v>1.4035087719298245</v>
      </c>
      <c r="I65" s="50">
        <f t="shared" si="415"/>
        <v>-3</v>
      </c>
      <c r="J65" s="53">
        <f t="shared" si="416"/>
        <v>-0.11538461538461539</v>
      </c>
      <c r="K65" s="123">
        <f t="shared" si="417"/>
        <v>-2.9824561403508865E-2</v>
      </c>
      <c r="L65" s="54"/>
      <c r="M65" s="160"/>
      <c r="N65" s="49" t="s">
        <v>76</v>
      </c>
      <c r="O65" s="50">
        <f t="shared" ref="O65:P65" si="448">O8-O50</f>
        <v>-23</v>
      </c>
      <c r="P65" s="51">
        <f t="shared" si="448"/>
        <v>-1</v>
      </c>
      <c r="Q65" s="125">
        <f t="shared" si="419"/>
        <v>1.4035087719298245</v>
      </c>
      <c r="R65" s="50">
        <f t="shared" ref="R65:S65" si="449">R8-R50</f>
        <v>-45</v>
      </c>
      <c r="S65" s="51">
        <f t="shared" si="449"/>
        <v>-3</v>
      </c>
      <c r="T65" s="125">
        <f t="shared" si="421"/>
        <v>2.1538461538461537</v>
      </c>
      <c r="U65" s="50">
        <f t="shared" si="422"/>
        <v>22</v>
      </c>
      <c r="V65" s="53">
        <f t="shared" si="423"/>
        <v>0.95652173913043481</v>
      </c>
      <c r="W65" s="123">
        <f t="shared" si="424"/>
        <v>0.75033738191632926</v>
      </c>
      <c r="X65" s="54"/>
      <c r="Y65" s="160"/>
      <c r="Z65" s="49" t="s">
        <v>76</v>
      </c>
      <c r="AA65" s="50">
        <f t="shared" ref="AA65:AB65" si="450">AA8-AA50</f>
        <v>-45</v>
      </c>
      <c r="AB65" s="51">
        <f t="shared" si="450"/>
        <v>-3</v>
      </c>
      <c r="AC65" s="125">
        <f t="shared" si="426"/>
        <v>2.1538461538461537</v>
      </c>
      <c r="AD65" s="50">
        <f t="shared" si="400"/>
        <v>-46</v>
      </c>
      <c r="AE65" s="51">
        <f t="shared" si="427"/>
        <v>-3</v>
      </c>
      <c r="AF65" s="125">
        <f t="shared" si="401"/>
        <v>2</v>
      </c>
      <c r="AG65" s="50">
        <f t="shared" si="402"/>
        <v>1</v>
      </c>
      <c r="AH65" s="53">
        <f t="shared" si="403"/>
        <v>2.2222222222222223E-2</v>
      </c>
      <c r="AI65" s="123">
        <f t="shared" si="428"/>
        <v>-0.15384615384615374</v>
      </c>
      <c r="AJ65" s="54"/>
      <c r="AK65" s="160"/>
      <c r="AL65" s="49" t="s">
        <v>76</v>
      </c>
      <c r="AM65" s="50">
        <f t="shared" si="404"/>
        <v>-46</v>
      </c>
      <c r="AN65" s="51">
        <f t="shared" si="429"/>
        <v>-3</v>
      </c>
      <c r="AO65" s="125">
        <f t="shared" si="405"/>
        <v>2</v>
      </c>
      <c r="AP65" s="50">
        <f t="shared" si="406"/>
        <v>-15</v>
      </c>
      <c r="AQ65" s="51">
        <f t="shared" si="430"/>
        <v>-1</v>
      </c>
      <c r="AR65" s="125">
        <f t="shared" si="407"/>
        <v>1.2830188679245282</v>
      </c>
      <c r="AS65" s="37">
        <f t="shared" si="408"/>
        <v>-31</v>
      </c>
      <c r="AT65" s="88">
        <f t="shared" si="409"/>
        <v>-0.67391304347826086</v>
      </c>
      <c r="AU65" s="126">
        <f t="shared" si="410"/>
        <v>-0.71698113207547176</v>
      </c>
      <c r="AV65" s="54"/>
      <c r="AX65" s="30"/>
      <c r="AY65" s="116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</row>
    <row r="66" spans="1:73" ht="14.25" customHeight="1">
      <c r="A66" s="151"/>
      <c r="B66" s="49" t="s">
        <v>83</v>
      </c>
      <c r="C66" s="50">
        <f t="shared" ref="C66:D66" si="451">C9-C51</f>
        <v>-34</v>
      </c>
      <c r="D66" s="51">
        <f t="shared" si="451"/>
        <v>-2</v>
      </c>
      <c r="E66" s="125">
        <f t="shared" si="412"/>
        <v>1.85</v>
      </c>
      <c r="F66" s="50">
        <f t="shared" ref="F66:G66" si="452">F9-F51</f>
        <v>-39</v>
      </c>
      <c r="G66" s="51">
        <f t="shared" si="452"/>
        <v>-2</v>
      </c>
      <c r="H66" s="125">
        <f t="shared" si="414"/>
        <v>1.9750000000000001</v>
      </c>
      <c r="I66" s="50">
        <f t="shared" si="415"/>
        <v>5</v>
      </c>
      <c r="J66" s="53">
        <f t="shared" si="416"/>
        <v>0.14705882352941177</v>
      </c>
      <c r="K66" s="123">
        <f t="shared" si="417"/>
        <v>0.125</v>
      </c>
      <c r="L66" s="54"/>
      <c r="M66" s="160"/>
      <c r="N66" s="49" t="s">
        <v>83</v>
      </c>
      <c r="O66" s="50">
        <f t="shared" ref="O66:P66" si="453">O9-O51</f>
        <v>-39</v>
      </c>
      <c r="P66" s="51">
        <f t="shared" si="453"/>
        <v>-2</v>
      </c>
      <c r="Q66" s="125">
        <f t="shared" si="419"/>
        <v>1.9750000000000001</v>
      </c>
      <c r="R66" s="50">
        <f t="shared" ref="R66:S66" si="454">R9-R51</f>
        <v>-39</v>
      </c>
      <c r="S66" s="51">
        <f t="shared" si="454"/>
        <v>-2</v>
      </c>
      <c r="T66" s="125">
        <f t="shared" si="421"/>
        <v>1.8478260869565217</v>
      </c>
      <c r="U66" s="50">
        <f t="shared" si="422"/>
        <v>0</v>
      </c>
      <c r="V66" s="53">
        <f t="shared" si="423"/>
        <v>0</v>
      </c>
      <c r="W66" s="123">
        <f t="shared" si="424"/>
        <v>-0.12717391304347836</v>
      </c>
      <c r="X66" s="54"/>
      <c r="Y66" s="160"/>
      <c r="Z66" s="49" t="s">
        <v>83</v>
      </c>
      <c r="AA66" s="50">
        <f t="shared" ref="AA66:AB66" si="455">AA9-AA51</f>
        <v>-39</v>
      </c>
      <c r="AB66" s="51">
        <f t="shared" si="455"/>
        <v>-2</v>
      </c>
      <c r="AC66" s="125">
        <f t="shared" si="426"/>
        <v>1.8478260869565217</v>
      </c>
      <c r="AD66" s="50">
        <f t="shared" si="400"/>
        <v>-33</v>
      </c>
      <c r="AE66" s="51">
        <f t="shared" si="427"/>
        <v>-3</v>
      </c>
      <c r="AF66" s="125">
        <f t="shared" si="401"/>
        <v>1.6875</v>
      </c>
      <c r="AG66" s="50">
        <f t="shared" si="402"/>
        <v>-6</v>
      </c>
      <c r="AH66" s="53">
        <f t="shared" si="403"/>
        <v>-0.15384615384615385</v>
      </c>
      <c r="AI66" s="123">
        <f t="shared" si="428"/>
        <v>-0.16032608695652173</v>
      </c>
      <c r="AJ66" s="54"/>
      <c r="AK66" s="160"/>
      <c r="AL66" s="49" t="s">
        <v>83</v>
      </c>
      <c r="AM66" s="50">
        <f t="shared" si="404"/>
        <v>-33</v>
      </c>
      <c r="AN66" s="51">
        <f t="shared" si="429"/>
        <v>-3</v>
      </c>
      <c r="AO66" s="125">
        <f t="shared" si="405"/>
        <v>1.6875</v>
      </c>
      <c r="AP66" s="50">
        <f t="shared" si="406"/>
        <v>-49</v>
      </c>
      <c r="AQ66" s="51">
        <f t="shared" si="430"/>
        <v>-3</v>
      </c>
      <c r="AR66" s="125">
        <f t="shared" si="407"/>
        <v>2.0652173913043477</v>
      </c>
      <c r="AS66" s="37">
        <f t="shared" si="408"/>
        <v>16</v>
      </c>
      <c r="AT66" s="88">
        <f t="shared" si="409"/>
        <v>0.48484848484848486</v>
      </c>
      <c r="AU66" s="126">
        <f t="shared" si="410"/>
        <v>0.37771739130434767</v>
      </c>
      <c r="AV66" s="54"/>
      <c r="AX66" s="30"/>
      <c r="AY66" s="116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</row>
    <row r="67" spans="1:73" ht="14.25" customHeight="1">
      <c r="A67" s="151"/>
      <c r="B67" s="60" t="s">
        <v>87</v>
      </c>
      <c r="C67" s="61">
        <f t="shared" ref="C67:D67" si="456">C10-C52</f>
        <v>-98</v>
      </c>
      <c r="D67" s="62">
        <f t="shared" si="456"/>
        <v>-5</v>
      </c>
      <c r="E67" s="127">
        <f t="shared" si="412"/>
        <v>2.0208333333333335</v>
      </c>
      <c r="F67" s="61">
        <f t="shared" ref="F67:G67" si="457">F10-F52</f>
        <v>-130</v>
      </c>
      <c r="G67" s="62">
        <f t="shared" si="457"/>
        <v>-9</v>
      </c>
      <c r="H67" s="127">
        <f t="shared" si="414"/>
        <v>2.3402061855670104</v>
      </c>
      <c r="I67" s="61">
        <f t="shared" si="415"/>
        <v>32</v>
      </c>
      <c r="J67" s="128">
        <f t="shared" si="416"/>
        <v>0.32653061224489793</v>
      </c>
      <c r="K67" s="123">
        <f t="shared" si="417"/>
        <v>0.31937285223367695</v>
      </c>
      <c r="L67" s="65"/>
      <c r="M67" s="160"/>
      <c r="N67" s="60" t="s">
        <v>87</v>
      </c>
      <c r="O67" s="61">
        <f t="shared" ref="O67:P67" si="458">O10-O52</f>
        <v>-130</v>
      </c>
      <c r="P67" s="62">
        <f t="shared" si="458"/>
        <v>-9</v>
      </c>
      <c r="Q67" s="127">
        <f t="shared" si="419"/>
        <v>2.3402061855670104</v>
      </c>
      <c r="R67" s="61">
        <f t="shared" ref="R67:S67" si="459">R10-R52</f>
        <v>-118</v>
      </c>
      <c r="S67" s="62">
        <f t="shared" si="459"/>
        <v>-7</v>
      </c>
      <c r="T67" s="127">
        <f t="shared" si="421"/>
        <v>2.0825688073394497</v>
      </c>
      <c r="U67" s="61">
        <f t="shared" si="422"/>
        <v>-12</v>
      </c>
      <c r="V67" s="128">
        <f t="shared" si="423"/>
        <v>-9.2307692307692313E-2</v>
      </c>
      <c r="W67" s="129">
        <f t="shared" si="424"/>
        <v>-0.25763737822756072</v>
      </c>
      <c r="X67" s="65"/>
      <c r="Y67" s="160"/>
      <c r="Z67" s="60" t="s">
        <v>87</v>
      </c>
      <c r="AA67" s="61">
        <f t="shared" ref="AA67:AB67" si="460">AA10-AA52</f>
        <v>-118</v>
      </c>
      <c r="AB67" s="62">
        <f t="shared" si="460"/>
        <v>-7</v>
      </c>
      <c r="AC67" s="127">
        <f t="shared" si="426"/>
        <v>2.0825688073394497</v>
      </c>
      <c r="AD67" s="61">
        <f t="shared" si="400"/>
        <v>-131</v>
      </c>
      <c r="AE67" s="62">
        <f t="shared" si="427"/>
        <v>-7</v>
      </c>
      <c r="AF67" s="127">
        <f t="shared" si="401"/>
        <v>2.1592920353982299</v>
      </c>
      <c r="AG67" s="61">
        <f t="shared" si="402"/>
        <v>13</v>
      </c>
      <c r="AH67" s="128">
        <f t="shared" si="403"/>
        <v>0.11016949152542373</v>
      </c>
      <c r="AI67" s="129">
        <f t="shared" si="428"/>
        <v>7.672322805878018E-2</v>
      </c>
      <c r="AJ67" s="65"/>
      <c r="AK67" s="160"/>
      <c r="AL67" s="60" t="s">
        <v>87</v>
      </c>
      <c r="AM67" s="61">
        <f t="shared" si="404"/>
        <v>-131</v>
      </c>
      <c r="AN67" s="62">
        <f t="shared" si="429"/>
        <v>-7</v>
      </c>
      <c r="AO67" s="127">
        <f t="shared" si="405"/>
        <v>2.1592920353982299</v>
      </c>
      <c r="AP67" s="61">
        <f t="shared" si="406"/>
        <v>-140</v>
      </c>
      <c r="AQ67" s="62">
        <f t="shared" si="430"/>
        <v>-7</v>
      </c>
      <c r="AR67" s="127">
        <f t="shared" si="407"/>
        <v>2.3592233009708736</v>
      </c>
      <c r="AS67" s="130">
        <f t="shared" si="408"/>
        <v>9</v>
      </c>
      <c r="AT67" s="64">
        <f t="shared" si="409"/>
        <v>6.8702290076335881E-2</v>
      </c>
      <c r="AU67" s="131">
        <f t="shared" si="410"/>
        <v>0.19993126557264373</v>
      </c>
      <c r="AV67" s="65"/>
      <c r="AX67" s="30"/>
      <c r="AY67" s="116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</row>
    <row r="68" spans="1:73" ht="14.25" customHeight="1">
      <c r="A68" s="151"/>
      <c r="B68" s="74" t="s">
        <v>97</v>
      </c>
      <c r="C68" s="75">
        <f t="shared" ref="C68:D68" si="461">SUM(C60:C67)</f>
        <v>-400</v>
      </c>
      <c r="D68" s="75">
        <f t="shared" si="461"/>
        <v>-25</v>
      </c>
      <c r="E68" s="132">
        <f t="shared" si="412"/>
        <v>2.0230179028132991</v>
      </c>
      <c r="F68" s="75">
        <f t="shared" ref="F68:G68" si="462">SUM(F60:F67)</f>
        <v>-405</v>
      </c>
      <c r="G68" s="75">
        <f t="shared" si="462"/>
        <v>-28</v>
      </c>
      <c r="H68" s="132">
        <f t="shared" si="414"/>
        <v>2.0125000000000002</v>
      </c>
      <c r="I68" s="75">
        <f t="shared" si="415"/>
        <v>5</v>
      </c>
      <c r="J68" s="133">
        <f t="shared" si="416"/>
        <v>1.2500000000000001E-2</v>
      </c>
      <c r="K68" s="134">
        <f t="shared" si="417"/>
        <v>-1.0517902813298896E-2</v>
      </c>
      <c r="L68" s="135" t="s">
        <v>221</v>
      </c>
      <c r="M68" s="160"/>
      <c r="N68" s="74" t="s">
        <v>97</v>
      </c>
      <c r="O68" s="75">
        <f t="shared" ref="O68:P68" si="463">SUM(O60:O67)</f>
        <v>-405</v>
      </c>
      <c r="P68" s="75">
        <f t="shared" si="463"/>
        <v>-28</v>
      </c>
      <c r="Q68" s="132">
        <f t="shared" si="419"/>
        <v>2.0125000000000002</v>
      </c>
      <c r="R68" s="75">
        <f t="shared" ref="R68:S68" si="464">SUM(R60:R67)</f>
        <v>-485</v>
      </c>
      <c r="S68" s="75">
        <f t="shared" si="464"/>
        <v>-26</v>
      </c>
      <c r="T68" s="132">
        <f t="shared" si="421"/>
        <v>2.1331775700934581</v>
      </c>
      <c r="U68" s="75">
        <f t="shared" si="422"/>
        <v>80</v>
      </c>
      <c r="V68" s="133">
        <f t="shared" si="423"/>
        <v>0.19753086419753085</v>
      </c>
      <c r="W68" s="136">
        <f t="shared" si="424"/>
        <v>0.12067757009345792</v>
      </c>
      <c r="X68" s="78" t="s">
        <v>222</v>
      </c>
      <c r="Y68" s="160"/>
      <c r="Z68" s="74" t="s">
        <v>97</v>
      </c>
      <c r="AA68" s="75">
        <f t="shared" ref="AA68:AB68" si="465">SUM(AA60:AA67)</f>
        <v>-485</v>
      </c>
      <c r="AB68" s="75">
        <f t="shared" si="465"/>
        <v>-26</v>
      </c>
      <c r="AC68" s="132">
        <f t="shared" si="426"/>
        <v>2.1331775700934581</v>
      </c>
      <c r="AD68" s="75">
        <f t="shared" ref="AD68:AE68" si="466">SUM(AD60:AD67)</f>
        <v>-495</v>
      </c>
      <c r="AE68" s="75">
        <f t="shared" si="466"/>
        <v>-27</v>
      </c>
      <c r="AF68" s="132">
        <f t="shared" si="401"/>
        <v>2.0622317596566524</v>
      </c>
      <c r="AG68" s="75">
        <f t="shared" si="402"/>
        <v>10</v>
      </c>
      <c r="AH68" s="133">
        <f t="shared" si="403"/>
        <v>2.0618556701030927E-2</v>
      </c>
      <c r="AI68" s="136">
        <f t="shared" si="428"/>
        <v>-7.0945810436805701E-2</v>
      </c>
      <c r="AJ68" s="78" t="s">
        <v>223</v>
      </c>
      <c r="AK68" s="160"/>
      <c r="AL68" s="74" t="s">
        <v>97</v>
      </c>
      <c r="AM68" s="75">
        <f t="shared" ref="AM68:AN68" si="467">SUM(AM60:AM67)</f>
        <v>-495</v>
      </c>
      <c r="AN68" s="75">
        <f t="shared" si="467"/>
        <v>-27</v>
      </c>
      <c r="AO68" s="132">
        <f t="shared" si="405"/>
        <v>2.0622317596566524</v>
      </c>
      <c r="AP68" s="75">
        <f t="shared" ref="AP68:AQ68" si="468">SUM(AP60:AP67)</f>
        <v>-465</v>
      </c>
      <c r="AQ68" s="75">
        <f t="shared" si="468"/>
        <v>-28</v>
      </c>
      <c r="AR68" s="132">
        <f t="shared" si="407"/>
        <v>1.9548254620123204</v>
      </c>
      <c r="AS68" s="75">
        <f t="shared" si="408"/>
        <v>-30</v>
      </c>
      <c r="AT68" s="137">
        <f t="shared" si="409"/>
        <v>-6.0606060606060608E-2</v>
      </c>
      <c r="AU68" s="136">
        <f t="shared" si="410"/>
        <v>-0.10740629764433196</v>
      </c>
      <c r="AV68" s="78" t="s">
        <v>224</v>
      </c>
      <c r="AX68" s="30"/>
      <c r="AY68" s="116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</row>
    <row r="69" spans="1:73" ht="14.25" customHeight="1">
      <c r="A69" s="151"/>
      <c r="B69" s="86" t="s">
        <v>105</v>
      </c>
      <c r="C69" s="37">
        <f t="shared" ref="C69:D69" si="469">SUM(C60:C62)</f>
        <v>-147</v>
      </c>
      <c r="D69" s="37">
        <f t="shared" si="469"/>
        <v>-10</v>
      </c>
      <c r="E69" s="138">
        <f t="shared" si="412"/>
        <v>2.8846153846153846</v>
      </c>
      <c r="F69" s="37">
        <f t="shared" ref="F69:G69" si="470">SUM(F60:F62)</f>
        <v>-122</v>
      </c>
      <c r="G69" s="37">
        <f t="shared" si="470"/>
        <v>-10</v>
      </c>
      <c r="H69" s="138">
        <f t="shared" si="414"/>
        <v>2.2978723404255321</v>
      </c>
      <c r="I69" s="37">
        <f t="shared" si="415"/>
        <v>-25</v>
      </c>
      <c r="J69" s="139">
        <f t="shared" si="416"/>
        <v>-0.17006802721088435</v>
      </c>
      <c r="K69" s="126">
        <f t="shared" si="417"/>
        <v>-0.58674304418985246</v>
      </c>
      <c r="L69" s="42"/>
      <c r="M69" s="160"/>
      <c r="N69" s="86" t="s">
        <v>108</v>
      </c>
      <c r="O69" s="37">
        <f t="shared" ref="O69:P69" si="471">SUM(O60:O62)</f>
        <v>-122</v>
      </c>
      <c r="P69" s="37">
        <f t="shared" si="471"/>
        <v>-10</v>
      </c>
      <c r="Q69" s="138">
        <f t="shared" si="419"/>
        <v>2.2978723404255321</v>
      </c>
      <c r="R69" s="37">
        <f t="shared" ref="R69:S69" si="472">SUM(R60:R62)</f>
        <v>-201</v>
      </c>
      <c r="S69" s="37">
        <f t="shared" si="472"/>
        <v>-9</v>
      </c>
      <c r="T69" s="138">
        <f t="shared" si="421"/>
        <v>2.6890756302521011</v>
      </c>
      <c r="U69" s="50">
        <f t="shared" si="422"/>
        <v>79</v>
      </c>
      <c r="V69" s="139">
        <f t="shared" si="423"/>
        <v>0.64754098360655743</v>
      </c>
      <c r="W69" s="126">
        <f t="shared" si="424"/>
        <v>0.39120328982656893</v>
      </c>
      <c r="X69" s="42"/>
      <c r="Y69" s="160"/>
      <c r="Z69" s="86" t="s">
        <v>106</v>
      </c>
      <c r="AA69" s="37">
        <f t="shared" ref="AA69:AB69" si="473">SUM(AA60:AA62)</f>
        <v>-201</v>
      </c>
      <c r="AB69" s="37">
        <f t="shared" si="473"/>
        <v>-9</v>
      </c>
      <c r="AC69" s="138">
        <f t="shared" si="426"/>
        <v>2.6890756302521011</v>
      </c>
      <c r="AD69" s="37">
        <f t="shared" ref="AD69:AE69" si="474">SUM(AD60:AD62)</f>
        <v>-183</v>
      </c>
      <c r="AE69" s="37">
        <f t="shared" si="474"/>
        <v>-8</v>
      </c>
      <c r="AF69" s="138">
        <f t="shared" si="401"/>
        <v>2.2119205298013247</v>
      </c>
      <c r="AG69" s="37">
        <f t="shared" si="402"/>
        <v>-18</v>
      </c>
      <c r="AH69" s="139">
        <f t="shared" si="403"/>
        <v>-8.9552238805970144E-2</v>
      </c>
      <c r="AI69" s="126">
        <f t="shared" si="428"/>
        <v>-0.47715510045077636</v>
      </c>
      <c r="AJ69" s="42"/>
      <c r="AK69" s="160"/>
      <c r="AL69" s="86" t="s">
        <v>51</v>
      </c>
      <c r="AM69" s="37">
        <f t="shared" ref="AM69:AN69" si="475">SUM(AM60:AM62)</f>
        <v>-183</v>
      </c>
      <c r="AN69" s="37">
        <f t="shared" si="475"/>
        <v>-8</v>
      </c>
      <c r="AO69" s="125">
        <f t="shared" si="405"/>
        <v>2.2119205298013247</v>
      </c>
      <c r="AP69" s="37">
        <f t="shared" ref="AP69:AQ69" si="476">SUM(AP60:AP62)</f>
        <v>-124</v>
      </c>
      <c r="AQ69" s="37">
        <f t="shared" si="476"/>
        <v>-7</v>
      </c>
      <c r="AR69" s="125">
        <f t="shared" si="407"/>
        <v>1.7005649717514124</v>
      </c>
      <c r="AS69" s="37">
        <f t="shared" si="408"/>
        <v>-59</v>
      </c>
      <c r="AT69" s="88">
        <f t="shared" si="409"/>
        <v>-0.32240437158469948</v>
      </c>
      <c r="AU69" s="126">
        <f t="shared" si="410"/>
        <v>-0.51135555804991228</v>
      </c>
      <c r="AV69" s="42"/>
      <c r="AX69" s="30"/>
      <c r="AY69" s="116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</row>
    <row r="70" spans="1:73" ht="14.25" customHeight="1">
      <c r="A70" s="151"/>
      <c r="B70" s="86" t="s">
        <v>111</v>
      </c>
      <c r="C70" s="37">
        <f t="shared" ref="C70:D70" si="477">C13-C55</f>
        <v>-192</v>
      </c>
      <c r="D70" s="37">
        <f t="shared" si="477"/>
        <v>-13</v>
      </c>
      <c r="E70" s="138">
        <f t="shared" si="412"/>
        <v>2.3812949640287768</v>
      </c>
      <c r="F70" s="37">
        <f t="shared" ref="F70:G70" si="478">F13-F55</f>
        <v>-162</v>
      </c>
      <c r="G70" s="37">
        <f t="shared" si="478"/>
        <v>-13</v>
      </c>
      <c r="H70" s="138">
        <f t="shared" si="414"/>
        <v>2.0384615384615383</v>
      </c>
      <c r="I70" s="37">
        <f t="shared" si="415"/>
        <v>-30</v>
      </c>
      <c r="J70" s="139">
        <f t="shared" si="416"/>
        <v>-0.15625</v>
      </c>
      <c r="K70" s="126">
        <f t="shared" si="417"/>
        <v>-0.3428334255672385</v>
      </c>
      <c r="L70" s="54"/>
      <c r="M70" s="160"/>
      <c r="N70" s="86" t="s">
        <v>113</v>
      </c>
      <c r="O70" s="37">
        <f>SUM(O60:O63)</f>
        <v>-162</v>
      </c>
      <c r="P70" s="37">
        <f t="shared" ref="P70:P72" si="479">P13-P55</f>
        <v>-13</v>
      </c>
      <c r="Q70" s="138">
        <f t="shared" si="419"/>
        <v>2.0384615384615383</v>
      </c>
      <c r="R70" s="37">
        <f>SUM(R60:R63)</f>
        <v>-245</v>
      </c>
      <c r="S70" s="37">
        <f t="shared" ref="S70:S72" si="480">S13-S55</f>
        <v>-12</v>
      </c>
      <c r="T70" s="138">
        <f t="shared" si="421"/>
        <v>2.4</v>
      </c>
      <c r="U70" s="50">
        <f t="shared" si="422"/>
        <v>83</v>
      </c>
      <c r="V70" s="139">
        <f t="shared" si="423"/>
        <v>0.51234567901234573</v>
      </c>
      <c r="W70" s="126">
        <f t="shared" si="424"/>
        <v>0.36153846153846159</v>
      </c>
      <c r="X70" s="54"/>
      <c r="Y70" s="160"/>
      <c r="Z70" s="86" t="s">
        <v>112</v>
      </c>
      <c r="AA70" s="37">
        <f>SUM(AA60:AA63)</f>
        <v>-245</v>
      </c>
      <c r="AB70" s="37">
        <f>SUM(AB61:AB63)</f>
        <v>-12</v>
      </c>
      <c r="AC70" s="138">
        <f t="shared" si="426"/>
        <v>2.4</v>
      </c>
      <c r="AD70" s="37">
        <f t="shared" ref="AD70:AE70" si="481">AD13-AD55</f>
        <v>-255</v>
      </c>
      <c r="AE70" s="37">
        <f t="shared" si="481"/>
        <v>-12</v>
      </c>
      <c r="AF70" s="138">
        <f t="shared" si="401"/>
        <v>2.2749999999999999</v>
      </c>
      <c r="AG70" s="37">
        <f t="shared" si="402"/>
        <v>10</v>
      </c>
      <c r="AH70" s="139">
        <f t="shared" si="403"/>
        <v>4.0816326530612242E-2</v>
      </c>
      <c r="AI70" s="126">
        <f t="shared" si="428"/>
        <v>-0.125</v>
      </c>
      <c r="AJ70" s="54"/>
      <c r="AK70" s="160"/>
      <c r="AL70" s="86" t="s">
        <v>59</v>
      </c>
      <c r="AM70" s="37">
        <f>SUM(AM60:AM63)</f>
        <v>-255</v>
      </c>
      <c r="AN70" s="37">
        <f t="shared" ref="AN70:AN72" si="482">AN13-AN55</f>
        <v>-12</v>
      </c>
      <c r="AO70" s="125">
        <f t="shared" si="405"/>
        <v>2.2749999999999999</v>
      </c>
      <c r="AP70" s="37">
        <f t="shared" ref="AP70:AQ70" si="483">AP13-AP55</f>
        <v>-216</v>
      </c>
      <c r="AQ70" s="37">
        <f t="shared" si="483"/>
        <v>-13</v>
      </c>
      <c r="AR70" s="125">
        <f t="shared" si="407"/>
        <v>1.9432314410480349</v>
      </c>
      <c r="AS70" s="37">
        <f t="shared" si="408"/>
        <v>-39</v>
      </c>
      <c r="AT70" s="88">
        <f t="shared" si="409"/>
        <v>-0.15294117647058825</v>
      </c>
      <c r="AU70" s="126">
        <f t="shared" si="410"/>
        <v>-0.331768558951965</v>
      </c>
      <c r="AV70" s="54"/>
      <c r="AX70" s="30"/>
      <c r="AY70" s="116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</row>
    <row r="71" spans="1:73" ht="14.25" customHeight="1">
      <c r="A71" s="151"/>
      <c r="B71" s="86" t="s">
        <v>115</v>
      </c>
      <c r="C71" s="37">
        <f t="shared" ref="C71:D71" si="484">C14-C56</f>
        <v>-110</v>
      </c>
      <c r="D71" s="37">
        <f t="shared" si="484"/>
        <v>-7</v>
      </c>
      <c r="E71" s="138">
        <f t="shared" si="412"/>
        <v>1.7051282051282051</v>
      </c>
      <c r="F71" s="37">
        <f t="shared" ref="F71:G71" si="485">F14-F56</f>
        <v>-113</v>
      </c>
      <c r="G71" s="37">
        <f t="shared" si="485"/>
        <v>-6</v>
      </c>
      <c r="H71" s="138">
        <f t="shared" si="414"/>
        <v>1.7687074829931972</v>
      </c>
      <c r="I71" s="37">
        <f t="shared" si="415"/>
        <v>3</v>
      </c>
      <c r="J71" s="139">
        <f t="shared" si="416"/>
        <v>2.7272727272727271E-2</v>
      </c>
      <c r="K71" s="126">
        <f t="shared" si="417"/>
        <v>6.3579277864992179E-2</v>
      </c>
      <c r="L71" s="54"/>
      <c r="M71" s="160"/>
      <c r="N71" s="86" t="s">
        <v>115</v>
      </c>
      <c r="O71" s="37">
        <f>SUM(O64:O66)</f>
        <v>-113</v>
      </c>
      <c r="P71" s="37">
        <f t="shared" si="479"/>
        <v>-6</v>
      </c>
      <c r="Q71" s="138">
        <f t="shared" si="419"/>
        <v>1.7687074829931972</v>
      </c>
      <c r="R71" s="37">
        <f>SUM(R64:R66)</f>
        <v>-122</v>
      </c>
      <c r="S71" s="37">
        <f t="shared" si="480"/>
        <v>-7</v>
      </c>
      <c r="T71" s="138">
        <f t="shared" si="421"/>
        <v>1.8472222222222223</v>
      </c>
      <c r="U71" s="50">
        <f t="shared" si="422"/>
        <v>9</v>
      </c>
      <c r="V71" s="139">
        <f t="shared" si="423"/>
        <v>7.9646017699115043E-2</v>
      </c>
      <c r="W71" s="126">
        <f t="shared" si="424"/>
        <v>7.8514739229025077E-2</v>
      </c>
      <c r="X71" s="54"/>
      <c r="Y71" s="160"/>
      <c r="Z71" s="86" t="s">
        <v>115</v>
      </c>
      <c r="AA71" s="37">
        <f t="shared" ref="AA71:AB71" si="486">SUM(AA64:AA66)</f>
        <v>-122</v>
      </c>
      <c r="AB71" s="37">
        <f t="shared" si="486"/>
        <v>-7</v>
      </c>
      <c r="AC71" s="138">
        <f t="shared" si="426"/>
        <v>1.8472222222222223</v>
      </c>
      <c r="AD71" s="37">
        <f t="shared" ref="AD71:AE71" si="487">AD14-AD56</f>
        <v>-109</v>
      </c>
      <c r="AE71" s="37">
        <f t="shared" si="487"/>
        <v>-8</v>
      </c>
      <c r="AF71" s="138">
        <f t="shared" si="401"/>
        <v>1.7124183006535947</v>
      </c>
      <c r="AG71" s="37">
        <f t="shared" si="402"/>
        <v>-13</v>
      </c>
      <c r="AH71" s="139">
        <f t="shared" si="403"/>
        <v>-0.10655737704918032</v>
      </c>
      <c r="AI71" s="126">
        <f t="shared" si="428"/>
        <v>-0.13480392156862764</v>
      </c>
      <c r="AJ71" s="54"/>
      <c r="AK71" s="160"/>
      <c r="AL71" s="86" t="s">
        <v>115</v>
      </c>
      <c r="AM71" s="37">
        <f>SUM(AM64:AM66)</f>
        <v>-109</v>
      </c>
      <c r="AN71" s="37">
        <f t="shared" si="482"/>
        <v>-8</v>
      </c>
      <c r="AO71" s="125">
        <f t="shared" si="405"/>
        <v>1.7124183006535947</v>
      </c>
      <c r="AP71" s="37">
        <f t="shared" ref="AP71:AQ71" si="488">AP14-AP56</f>
        <v>-109</v>
      </c>
      <c r="AQ71" s="37">
        <f t="shared" si="488"/>
        <v>-8</v>
      </c>
      <c r="AR71" s="125">
        <f t="shared" si="407"/>
        <v>1.7032258064516128</v>
      </c>
      <c r="AS71" s="37">
        <f t="shared" si="408"/>
        <v>0</v>
      </c>
      <c r="AT71" s="88">
        <f t="shared" si="409"/>
        <v>0</v>
      </c>
      <c r="AU71" s="126">
        <f t="shared" si="410"/>
        <v>-9.1924942019818712E-3</v>
      </c>
      <c r="AV71" s="54"/>
      <c r="AX71" s="30"/>
      <c r="AY71" s="116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</row>
    <row r="72" spans="1:73" ht="14.25" customHeight="1">
      <c r="A72" s="152"/>
      <c r="B72" s="86" t="s">
        <v>87</v>
      </c>
      <c r="C72" s="37">
        <f t="shared" ref="C72:D72" si="489">C15-C57</f>
        <v>-98</v>
      </c>
      <c r="D72" s="37">
        <f t="shared" si="489"/>
        <v>-5</v>
      </c>
      <c r="E72" s="138">
        <f t="shared" si="412"/>
        <v>2.0208333333333335</v>
      </c>
      <c r="F72" s="37">
        <f t="shared" ref="F72:G72" si="490">F15-F57</f>
        <v>-130</v>
      </c>
      <c r="G72" s="37">
        <f t="shared" si="490"/>
        <v>-9</v>
      </c>
      <c r="H72" s="138">
        <f t="shared" si="414"/>
        <v>2.3402061855670104</v>
      </c>
      <c r="I72" s="37">
        <f t="shared" si="415"/>
        <v>32</v>
      </c>
      <c r="J72" s="139">
        <f t="shared" si="416"/>
        <v>0.32653061224489793</v>
      </c>
      <c r="K72" s="126">
        <f t="shared" si="417"/>
        <v>0.31937285223367695</v>
      </c>
      <c r="L72" s="54"/>
      <c r="M72" s="161"/>
      <c r="N72" s="86" t="s">
        <v>87</v>
      </c>
      <c r="O72" s="37">
        <f>O67</f>
        <v>-130</v>
      </c>
      <c r="P72" s="37">
        <f t="shared" si="479"/>
        <v>-9</v>
      </c>
      <c r="Q72" s="138">
        <f t="shared" si="419"/>
        <v>2.3402061855670104</v>
      </c>
      <c r="R72" s="37">
        <f>R67</f>
        <v>-118</v>
      </c>
      <c r="S72" s="37">
        <f t="shared" si="480"/>
        <v>-7</v>
      </c>
      <c r="T72" s="138">
        <f t="shared" si="421"/>
        <v>2.0825688073394497</v>
      </c>
      <c r="U72" s="50">
        <f t="shared" si="422"/>
        <v>-12</v>
      </c>
      <c r="V72" s="139">
        <f t="shared" si="423"/>
        <v>-9.2307692307692313E-2</v>
      </c>
      <c r="W72" s="126">
        <f t="shared" si="424"/>
        <v>-0.25763737822756072</v>
      </c>
      <c r="X72" s="54"/>
      <c r="Y72" s="161"/>
      <c r="Z72" s="86" t="s">
        <v>87</v>
      </c>
      <c r="AA72" s="37">
        <f t="shared" ref="AA72:AB72" si="491">AA67</f>
        <v>-118</v>
      </c>
      <c r="AB72" s="37">
        <f t="shared" si="491"/>
        <v>-7</v>
      </c>
      <c r="AC72" s="138">
        <f t="shared" si="426"/>
        <v>2.0825688073394497</v>
      </c>
      <c r="AD72" s="37">
        <f t="shared" ref="AD72:AE72" si="492">AD15-AD57</f>
        <v>-131</v>
      </c>
      <c r="AE72" s="37">
        <f t="shared" si="492"/>
        <v>-7</v>
      </c>
      <c r="AF72" s="138">
        <f t="shared" si="401"/>
        <v>2.1592920353982299</v>
      </c>
      <c r="AG72" s="37">
        <f t="shared" si="402"/>
        <v>13</v>
      </c>
      <c r="AH72" s="139">
        <f t="shared" si="403"/>
        <v>0.11016949152542373</v>
      </c>
      <c r="AI72" s="126">
        <f t="shared" si="428"/>
        <v>7.672322805878018E-2</v>
      </c>
      <c r="AJ72" s="54"/>
      <c r="AK72" s="161"/>
      <c r="AL72" s="86" t="s">
        <v>87</v>
      </c>
      <c r="AM72" s="37">
        <f>AM67</f>
        <v>-131</v>
      </c>
      <c r="AN72" s="37">
        <f t="shared" si="482"/>
        <v>-7</v>
      </c>
      <c r="AO72" s="125">
        <f t="shared" si="405"/>
        <v>2.1592920353982299</v>
      </c>
      <c r="AP72" s="37">
        <f t="shared" ref="AP72:AQ72" si="493">AP15-AP57</f>
        <v>-140</v>
      </c>
      <c r="AQ72" s="37">
        <f t="shared" si="493"/>
        <v>-7</v>
      </c>
      <c r="AR72" s="125">
        <f t="shared" si="407"/>
        <v>2.3592233009708736</v>
      </c>
      <c r="AS72" s="37">
        <f t="shared" si="408"/>
        <v>9</v>
      </c>
      <c r="AT72" s="88">
        <f t="shared" si="409"/>
        <v>6.8702290076335881E-2</v>
      </c>
      <c r="AU72" s="126">
        <f t="shared" si="410"/>
        <v>0.19993126557264373</v>
      </c>
      <c r="AV72" s="54"/>
      <c r="AX72" s="30"/>
      <c r="AY72" s="116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</row>
    <row r="73" spans="1:73" ht="12" customHeight="1">
      <c r="A73" s="153"/>
      <c r="B73" s="154"/>
      <c r="C73" s="153"/>
      <c r="D73" s="156"/>
      <c r="E73" s="154"/>
      <c r="F73" s="153"/>
      <c r="G73" s="156"/>
      <c r="H73" s="154"/>
      <c r="I73" s="153"/>
      <c r="J73" s="156"/>
      <c r="K73" s="157"/>
      <c r="L73" s="95"/>
      <c r="M73" s="158"/>
      <c r="N73" s="154"/>
      <c r="O73" s="153"/>
      <c r="P73" s="156"/>
      <c r="Q73" s="154"/>
      <c r="R73" s="153"/>
      <c r="S73" s="156"/>
      <c r="T73" s="154"/>
      <c r="U73" s="153"/>
      <c r="V73" s="156"/>
      <c r="W73" s="157"/>
      <c r="X73" s="95"/>
      <c r="Y73" s="158"/>
      <c r="Z73" s="154"/>
      <c r="AA73" s="153"/>
      <c r="AB73" s="156"/>
      <c r="AC73" s="154"/>
      <c r="AD73" s="153"/>
      <c r="AE73" s="156"/>
      <c r="AF73" s="154"/>
      <c r="AG73" s="153"/>
      <c r="AH73" s="156"/>
      <c r="AI73" s="157"/>
      <c r="AJ73" s="95"/>
      <c r="AK73" s="158"/>
      <c r="AL73" s="154"/>
      <c r="AM73" s="153"/>
      <c r="AN73" s="156"/>
      <c r="AO73" s="154"/>
      <c r="AP73" s="153"/>
      <c r="AQ73" s="156"/>
      <c r="AR73" s="154"/>
      <c r="AS73" s="153"/>
      <c r="AT73" s="156"/>
      <c r="AU73" s="157"/>
      <c r="AV73" s="95"/>
      <c r="AX73" s="30"/>
      <c r="AY73" s="116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</row>
    <row r="74" spans="1:73" ht="14.25" customHeight="1">
      <c r="A74" s="155" t="s">
        <v>225</v>
      </c>
      <c r="B74" s="117"/>
      <c r="C74" s="50"/>
      <c r="D74" s="51"/>
      <c r="E74" s="140" t="s">
        <v>212</v>
      </c>
      <c r="F74" s="50"/>
      <c r="G74" s="51"/>
      <c r="H74" s="140" t="s">
        <v>212</v>
      </c>
      <c r="I74" s="120" t="s">
        <v>213</v>
      </c>
      <c r="J74" s="120" t="s">
        <v>214</v>
      </c>
      <c r="K74" s="120" t="s">
        <v>215</v>
      </c>
      <c r="L74" s="54" t="s">
        <v>216</v>
      </c>
      <c r="M74" s="184" t="s">
        <v>225</v>
      </c>
      <c r="N74" s="117"/>
      <c r="O74" s="50"/>
      <c r="P74" s="51"/>
      <c r="Q74" s="119" t="s">
        <v>212</v>
      </c>
      <c r="R74" s="50"/>
      <c r="S74" s="51"/>
      <c r="T74" s="119" t="s">
        <v>212</v>
      </c>
      <c r="U74" s="120" t="s">
        <v>213</v>
      </c>
      <c r="V74" s="121" t="s">
        <v>214</v>
      </c>
      <c r="W74" s="121" t="s">
        <v>215</v>
      </c>
      <c r="X74" s="54" t="s">
        <v>216</v>
      </c>
      <c r="Y74" s="184" t="s">
        <v>226</v>
      </c>
      <c r="Z74" s="117"/>
      <c r="AA74" s="50"/>
      <c r="AB74" s="118"/>
      <c r="AC74" s="119" t="s">
        <v>212</v>
      </c>
      <c r="AD74" s="50"/>
      <c r="AE74" s="118"/>
      <c r="AF74" s="119" t="s">
        <v>212</v>
      </c>
      <c r="AG74" s="120" t="s">
        <v>213</v>
      </c>
      <c r="AH74" s="121" t="s">
        <v>214</v>
      </c>
      <c r="AI74" s="121" t="s">
        <v>215</v>
      </c>
      <c r="AJ74" s="54" t="s">
        <v>216</v>
      </c>
      <c r="AK74" s="184" t="s">
        <v>226</v>
      </c>
      <c r="AL74" s="117"/>
      <c r="AM74" s="50"/>
      <c r="AN74" s="51"/>
      <c r="AO74" s="119" t="s">
        <v>212</v>
      </c>
      <c r="AP74" s="50"/>
      <c r="AQ74" s="51"/>
      <c r="AR74" s="119" t="s">
        <v>212</v>
      </c>
      <c r="AS74" s="120" t="s">
        <v>213</v>
      </c>
      <c r="AT74" s="121" t="s">
        <v>214</v>
      </c>
      <c r="AU74" s="121" t="s">
        <v>215</v>
      </c>
      <c r="AV74" s="54" t="s">
        <v>216</v>
      </c>
      <c r="AX74" s="30"/>
      <c r="AY74" s="116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</row>
    <row r="75" spans="1:73" ht="14.25" customHeight="1">
      <c r="A75" s="151"/>
      <c r="B75" s="49" t="s">
        <v>52</v>
      </c>
      <c r="C75" s="50" t="s">
        <v>53</v>
      </c>
      <c r="D75" s="51" t="s">
        <v>53</v>
      </c>
      <c r="E75" s="124"/>
      <c r="F75" s="50" t="s">
        <v>53</v>
      </c>
      <c r="G75" s="51" t="s">
        <v>53</v>
      </c>
      <c r="H75" s="124"/>
      <c r="I75" s="37"/>
      <c r="J75" s="38"/>
      <c r="K75" s="38"/>
      <c r="L75" s="122"/>
      <c r="M75" s="160"/>
      <c r="N75" s="49" t="s">
        <v>52</v>
      </c>
      <c r="O75" s="50" t="s">
        <v>53</v>
      </c>
      <c r="P75" s="51" t="s">
        <v>53</v>
      </c>
      <c r="Q75" s="52"/>
      <c r="R75" s="50">
        <f>0-R17</f>
        <v>-43</v>
      </c>
      <c r="S75" s="51" t="s">
        <v>53</v>
      </c>
      <c r="T75" s="124" t="s">
        <v>56</v>
      </c>
      <c r="U75" s="37">
        <v>43</v>
      </c>
      <c r="V75" s="38"/>
      <c r="W75" s="38"/>
      <c r="X75" s="54"/>
      <c r="Y75" s="160"/>
      <c r="Z75" s="49" t="s">
        <v>52</v>
      </c>
      <c r="AA75" s="50">
        <f>0-AA17</f>
        <v>-43</v>
      </c>
      <c r="AB75" s="51" t="s">
        <v>53</v>
      </c>
      <c r="AC75" s="124" t="s">
        <v>56</v>
      </c>
      <c r="AD75" s="141">
        <f t="shared" ref="AD75:AD82" si="494">AD3-AD17</f>
        <v>-5</v>
      </c>
      <c r="AE75" s="51" t="s">
        <v>53</v>
      </c>
      <c r="AF75" s="125">
        <f t="shared" ref="AF75:AF87" si="495">AD17/AD3</f>
        <v>1.1470588235294117</v>
      </c>
      <c r="AG75" s="37">
        <f t="shared" ref="AG75:AG87" si="496">(AD75-AA75)*-1</f>
        <v>-38</v>
      </c>
      <c r="AH75" s="88">
        <f t="shared" ref="AH75:AH87" si="497">(AD75-AA75)/AA75</f>
        <v>-0.88372093023255816</v>
      </c>
      <c r="AI75" s="38"/>
      <c r="AJ75" s="54" t="s">
        <v>218</v>
      </c>
      <c r="AK75" s="160"/>
      <c r="AL75" s="49" t="s">
        <v>52</v>
      </c>
      <c r="AM75" s="50">
        <f t="shared" ref="AM75:AM82" si="498">AM3-AM17</f>
        <v>-5</v>
      </c>
      <c r="AN75" s="51" t="s">
        <v>53</v>
      </c>
      <c r="AO75" s="125">
        <f t="shared" ref="AO75:AO87" si="499">AM17/AM3</f>
        <v>1.1470588235294117</v>
      </c>
      <c r="AP75" s="142">
        <f t="shared" ref="AP75:AP82" si="500">AP3-AP17</f>
        <v>7</v>
      </c>
      <c r="AQ75" s="51" t="s">
        <v>53</v>
      </c>
      <c r="AR75" s="125">
        <f t="shared" ref="AR75:AR87" si="501">AP17/AP3</f>
        <v>0.80555555555555558</v>
      </c>
      <c r="AS75" s="37">
        <f t="shared" ref="AS75:AS87" si="502">(AP75-AM75)*-1</f>
        <v>-12</v>
      </c>
      <c r="AT75" s="88">
        <f t="shared" ref="AT75:AT87" si="503">(AP75-AM75)/AM75</f>
        <v>-2.4</v>
      </c>
      <c r="AU75" s="126">
        <f t="shared" ref="AU75:AU87" si="504">AR75-AO75</f>
        <v>-0.34150326797385611</v>
      </c>
      <c r="AV75" s="54" t="s">
        <v>227</v>
      </c>
      <c r="AX75" s="30"/>
      <c r="AY75" s="116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</row>
    <row r="76" spans="1:73" ht="14.25" customHeight="1">
      <c r="A76" s="151"/>
      <c r="B76" s="49" t="s">
        <v>60</v>
      </c>
      <c r="C76" s="50">
        <f t="shared" ref="C76:D76" si="505">C4-C18</f>
        <v>-45</v>
      </c>
      <c r="D76" s="51">
        <f t="shared" si="505"/>
        <v>-3</v>
      </c>
      <c r="E76" s="125">
        <f t="shared" ref="E76:E87" si="506">C18/C4</f>
        <v>2.125</v>
      </c>
      <c r="F76" s="50">
        <f t="shared" ref="F76:G76" si="507">F4-F18</f>
        <v>-26</v>
      </c>
      <c r="G76" s="51">
        <f t="shared" si="507"/>
        <v>-2</v>
      </c>
      <c r="H76" s="125">
        <f t="shared" ref="H76:H87" si="508">F18/F4</f>
        <v>1.52</v>
      </c>
      <c r="I76" s="50">
        <f t="shared" ref="I76:I87" si="509">(F76-C76)*-1</f>
        <v>-19</v>
      </c>
      <c r="J76" s="53">
        <f t="shared" ref="J76:J87" si="510">(F76-C76)/C76</f>
        <v>-0.42222222222222222</v>
      </c>
      <c r="K76" s="126">
        <f t="shared" ref="K76:K87" si="511">H76-E76</f>
        <v>-0.60499999999999998</v>
      </c>
      <c r="L76" s="54"/>
      <c r="M76" s="160"/>
      <c r="N76" s="49" t="s">
        <v>61</v>
      </c>
      <c r="O76" s="50">
        <f t="shared" ref="O76:P76" si="512">O4-O18</f>
        <v>-26</v>
      </c>
      <c r="P76" s="51">
        <f t="shared" si="512"/>
        <v>-2</v>
      </c>
      <c r="Q76" s="125">
        <f t="shared" ref="Q76:Q87" si="513">O18/O4</f>
        <v>1.52</v>
      </c>
      <c r="R76" s="141">
        <f t="shared" ref="R76:S76" si="514">R4-R18</f>
        <v>-9</v>
      </c>
      <c r="S76" s="51">
        <f t="shared" si="514"/>
        <v>0</v>
      </c>
      <c r="T76" s="125">
        <f t="shared" ref="T76:T87" si="515">R18/R4</f>
        <v>1.1363636363636365</v>
      </c>
      <c r="U76" s="50">
        <f t="shared" ref="U76:U87" si="516">(R76-O76)*-1</f>
        <v>-17</v>
      </c>
      <c r="V76" s="53">
        <f t="shared" ref="V76:V87" si="517">(R76-O76)/O76</f>
        <v>-0.65384615384615385</v>
      </c>
      <c r="W76" s="126">
        <f t="shared" ref="W76:W87" si="518">T76-Q76</f>
        <v>-0.38363636363636355</v>
      </c>
      <c r="X76" s="54" t="s">
        <v>228</v>
      </c>
      <c r="Y76" s="160"/>
      <c r="Z76" s="49" t="s">
        <v>61</v>
      </c>
      <c r="AA76" s="50">
        <f t="shared" ref="AA76:AB76" si="519">AA4-AA18</f>
        <v>-9</v>
      </c>
      <c r="AB76" s="51">
        <f t="shared" si="519"/>
        <v>0</v>
      </c>
      <c r="AC76" s="125">
        <f t="shared" ref="AC76:AC87" si="520">AA18/AA4</f>
        <v>1.1363636363636365</v>
      </c>
      <c r="AD76" s="50">
        <f t="shared" si="494"/>
        <v>-20</v>
      </c>
      <c r="AE76" s="51">
        <f t="shared" ref="AE76:AE82" si="521">AE4-AE18</f>
        <v>0</v>
      </c>
      <c r="AF76" s="125">
        <f t="shared" si="495"/>
        <v>1.3448275862068966</v>
      </c>
      <c r="AG76" s="37">
        <f t="shared" si="496"/>
        <v>11</v>
      </c>
      <c r="AH76" s="88">
        <f t="shared" si="497"/>
        <v>1.2222222222222223</v>
      </c>
      <c r="AI76" s="126">
        <f t="shared" ref="AI76:AI87" si="522">AF76-AC76</f>
        <v>0.20846394984326011</v>
      </c>
      <c r="AJ76" s="54" t="s">
        <v>220</v>
      </c>
      <c r="AK76" s="160"/>
      <c r="AL76" s="49" t="s">
        <v>61</v>
      </c>
      <c r="AM76" s="50">
        <f t="shared" si="498"/>
        <v>-20</v>
      </c>
      <c r="AN76" s="51">
        <f t="shared" ref="AN76:AN82" si="523">AN4-AN18</f>
        <v>0</v>
      </c>
      <c r="AO76" s="125">
        <f t="shared" si="499"/>
        <v>1.3448275862068966</v>
      </c>
      <c r="AP76" s="142">
        <f t="shared" si="500"/>
        <v>6</v>
      </c>
      <c r="AQ76" s="51">
        <f t="shared" ref="AQ76:AQ82" si="524">AQ4-AQ18</f>
        <v>1</v>
      </c>
      <c r="AR76" s="125">
        <f t="shared" si="501"/>
        <v>0.90163934426229508</v>
      </c>
      <c r="AS76" s="37">
        <f t="shared" si="502"/>
        <v>-26</v>
      </c>
      <c r="AT76" s="88">
        <f t="shared" si="503"/>
        <v>-1.3</v>
      </c>
      <c r="AU76" s="126">
        <f t="shared" si="504"/>
        <v>-0.44318824194460149</v>
      </c>
      <c r="AV76" s="54"/>
      <c r="AX76" s="30"/>
      <c r="AY76" s="116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</row>
    <row r="77" spans="1:73" ht="14.25" customHeight="1">
      <c r="A77" s="151"/>
      <c r="B77" s="49" t="s">
        <v>66</v>
      </c>
      <c r="C77" s="50">
        <f t="shared" ref="C77:D77" si="525">C5-C19</f>
        <v>-28</v>
      </c>
      <c r="D77" s="51">
        <f t="shared" si="525"/>
        <v>-1</v>
      </c>
      <c r="E77" s="125">
        <f t="shared" si="506"/>
        <v>1.736842105263158</v>
      </c>
      <c r="F77" s="50">
        <f t="shared" ref="F77:G77" si="526">F5-F19</f>
        <v>-19</v>
      </c>
      <c r="G77" s="51">
        <f t="shared" si="526"/>
        <v>-1</v>
      </c>
      <c r="H77" s="125">
        <f t="shared" si="508"/>
        <v>1.4318181818181819</v>
      </c>
      <c r="I77" s="50">
        <f t="shared" si="509"/>
        <v>-9</v>
      </c>
      <c r="J77" s="53">
        <f t="shared" si="510"/>
        <v>-0.32142857142857145</v>
      </c>
      <c r="K77" s="126">
        <f t="shared" si="511"/>
        <v>-0.30502392344497609</v>
      </c>
      <c r="L77" s="54"/>
      <c r="M77" s="160"/>
      <c r="N77" s="49" t="s">
        <v>66</v>
      </c>
      <c r="O77" s="50">
        <f t="shared" ref="O77:P77" si="527">O5-O19</f>
        <v>-19</v>
      </c>
      <c r="P77" s="51">
        <f t="shared" si="527"/>
        <v>-1</v>
      </c>
      <c r="Q77" s="125">
        <f t="shared" si="513"/>
        <v>1.4318181818181819</v>
      </c>
      <c r="R77" s="50">
        <f t="shared" ref="R77:S77" si="528">R5-R19</f>
        <v>-28</v>
      </c>
      <c r="S77" s="51">
        <f t="shared" si="528"/>
        <v>-2</v>
      </c>
      <c r="T77" s="125">
        <f t="shared" si="515"/>
        <v>1.5283018867924529</v>
      </c>
      <c r="U77" s="50">
        <f t="shared" si="516"/>
        <v>9</v>
      </c>
      <c r="V77" s="53">
        <f t="shared" si="517"/>
        <v>0.47368421052631576</v>
      </c>
      <c r="W77" s="126">
        <f t="shared" si="518"/>
        <v>9.6483704974271056E-2</v>
      </c>
      <c r="X77" s="54"/>
      <c r="Y77" s="160"/>
      <c r="Z77" s="49" t="s">
        <v>66</v>
      </c>
      <c r="AA77" s="50">
        <f t="shared" ref="AA77:AB77" si="529">AA5-AA19</f>
        <v>-28</v>
      </c>
      <c r="AB77" s="51">
        <f t="shared" si="529"/>
        <v>-2</v>
      </c>
      <c r="AC77" s="125">
        <f t="shared" si="520"/>
        <v>1.5283018867924529</v>
      </c>
      <c r="AD77" s="50">
        <f t="shared" si="494"/>
        <v>-23</v>
      </c>
      <c r="AE77" s="51">
        <f t="shared" si="521"/>
        <v>0</v>
      </c>
      <c r="AF77" s="125">
        <f t="shared" si="495"/>
        <v>1.3898305084745763</v>
      </c>
      <c r="AG77" s="37">
        <f t="shared" si="496"/>
        <v>-5</v>
      </c>
      <c r="AH77" s="88">
        <f t="shared" si="497"/>
        <v>-0.17857142857142858</v>
      </c>
      <c r="AI77" s="126">
        <f t="shared" si="522"/>
        <v>-0.13847137831787659</v>
      </c>
      <c r="AJ77" s="54"/>
      <c r="AK77" s="160"/>
      <c r="AL77" s="49" t="s">
        <v>66</v>
      </c>
      <c r="AM77" s="50">
        <f t="shared" si="498"/>
        <v>-23</v>
      </c>
      <c r="AN77" s="51">
        <f t="shared" si="523"/>
        <v>0</v>
      </c>
      <c r="AO77" s="125">
        <f t="shared" si="499"/>
        <v>1.3898305084745763</v>
      </c>
      <c r="AP77" s="141">
        <f t="shared" si="500"/>
        <v>-8</v>
      </c>
      <c r="AQ77" s="51">
        <f t="shared" si="524"/>
        <v>0</v>
      </c>
      <c r="AR77" s="125">
        <f t="shared" si="501"/>
        <v>1.1000000000000001</v>
      </c>
      <c r="AS77" s="37">
        <f t="shared" si="502"/>
        <v>-15</v>
      </c>
      <c r="AT77" s="88">
        <f t="shared" si="503"/>
        <v>-0.65217391304347827</v>
      </c>
      <c r="AU77" s="126">
        <f t="shared" si="504"/>
        <v>-0.28983050847457625</v>
      </c>
      <c r="AV77" s="54"/>
      <c r="AX77" s="30"/>
      <c r="AY77" s="116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</row>
    <row r="78" spans="1:73" ht="14.25" customHeight="1">
      <c r="A78" s="151"/>
      <c r="B78" s="49" t="s">
        <v>68</v>
      </c>
      <c r="C78" s="50">
        <f t="shared" ref="C78:D78" si="530">C6-C20</f>
        <v>-24</v>
      </c>
      <c r="D78" s="51">
        <f t="shared" si="530"/>
        <v>-1</v>
      </c>
      <c r="E78" s="125">
        <f t="shared" si="506"/>
        <v>1.3934426229508197</v>
      </c>
      <c r="F78" s="50">
        <f t="shared" ref="F78:G78" si="531">F6-F20</f>
        <v>-26</v>
      </c>
      <c r="G78" s="51">
        <f t="shared" si="531"/>
        <v>-2</v>
      </c>
      <c r="H78" s="125">
        <f t="shared" si="508"/>
        <v>1.4193548387096775</v>
      </c>
      <c r="I78" s="50">
        <f t="shared" si="509"/>
        <v>2</v>
      </c>
      <c r="J78" s="53">
        <f t="shared" si="510"/>
        <v>8.3333333333333329E-2</v>
      </c>
      <c r="K78" s="126">
        <f t="shared" si="511"/>
        <v>2.5912215758857826E-2</v>
      </c>
      <c r="L78" s="54"/>
      <c r="M78" s="160"/>
      <c r="N78" s="49" t="s">
        <v>68</v>
      </c>
      <c r="O78" s="50">
        <f t="shared" ref="O78:P78" si="532">O6-O20</f>
        <v>-26</v>
      </c>
      <c r="P78" s="51">
        <f t="shared" si="532"/>
        <v>-2</v>
      </c>
      <c r="Q78" s="125">
        <f t="shared" si="513"/>
        <v>1.4193548387096775</v>
      </c>
      <c r="R78" s="50">
        <f t="shared" ref="R78:S78" si="533">R6-R20</f>
        <v>-23</v>
      </c>
      <c r="S78" s="51">
        <f t="shared" si="533"/>
        <v>-1</v>
      </c>
      <c r="T78" s="125">
        <f t="shared" si="515"/>
        <v>1.4107142857142858</v>
      </c>
      <c r="U78" s="50">
        <f t="shared" si="516"/>
        <v>-3</v>
      </c>
      <c r="V78" s="53">
        <f t="shared" si="517"/>
        <v>-0.11538461538461539</v>
      </c>
      <c r="W78" s="126">
        <f t="shared" si="518"/>
        <v>-8.6405529953916815E-3</v>
      </c>
      <c r="X78" s="54"/>
      <c r="Y78" s="160"/>
      <c r="Z78" s="49" t="s">
        <v>68</v>
      </c>
      <c r="AA78" s="50">
        <f t="shared" ref="AA78:AB78" si="534">AA6-AA20</f>
        <v>-23</v>
      </c>
      <c r="AB78" s="51">
        <f t="shared" si="534"/>
        <v>-1</v>
      </c>
      <c r="AC78" s="125">
        <f t="shared" si="520"/>
        <v>1.4107142857142858</v>
      </c>
      <c r="AD78" s="50">
        <f t="shared" si="494"/>
        <v>-32</v>
      </c>
      <c r="AE78" s="51">
        <f t="shared" si="521"/>
        <v>-1</v>
      </c>
      <c r="AF78" s="125">
        <f t="shared" si="495"/>
        <v>1.653061224489796</v>
      </c>
      <c r="AG78" s="37">
        <f t="shared" si="496"/>
        <v>9</v>
      </c>
      <c r="AH78" s="88">
        <f t="shared" si="497"/>
        <v>0.39130434782608697</v>
      </c>
      <c r="AI78" s="126">
        <f t="shared" si="522"/>
        <v>0.24234693877551017</v>
      </c>
      <c r="AJ78" s="54"/>
      <c r="AK78" s="160"/>
      <c r="AL78" s="49" t="s">
        <v>68</v>
      </c>
      <c r="AM78" s="50">
        <f t="shared" si="498"/>
        <v>-32</v>
      </c>
      <c r="AN78" s="51">
        <f t="shared" si="523"/>
        <v>-1</v>
      </c>
      <c r="AO78" s="125">
        <f t="shared" si="499"/>
        <v>1.653061224489796</v>
      </c>
      <c r="AP78" s="50">
        <f t="shared" si="500"/>
        <v>-42</v>
      </c>
      <c r="AQ78" s="51">
        <f t="shared" si="524"/>
        <v>-2</v>
      </c>
      <c r="AR78" s="125">
        <f t="shared" si="501"/>
        <v>1.8076923076923077</v>
      </c>
      <c r="AS78" s="37">
        <f t="shared" si="502"/>
        <v>10</v>
      </c>
      <c r="AT78" s="88">
        <f t="shared" si="503"/>
        <v>0.3125</v>
      </c>
      <c r="AU78" s="126">
        <f t="shared" si="504"/>
        <v>0.15463108320251173</v>
      </c>
      <c r="AV78" s="54"/>
      <c r="AX78" s="30"/>
      <c r="AY78" s="116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</row>
    <row r="79" spans="1:73" ht="14.25" customHeight="1">
      <c r="A79" s="151"/>
      <c r="B79" s="49" t="s">
        <v>72</v>
      </c>
      <c r="C79" s="141">
        <f t="shared" ref="C79:D79" si="535">C7-C21</f>
        <v>-9</v>
      </c>
      <c r="D79" s="51">
        <f t="shared" si="535"/>
        <v>0</v>
      </c>
      <c r="E79" s="125">
        <f t="shared" si="506"/>
        <v>1.1607142857142858</v>
      </c>
      <c r="F79" s="50">
        <f t="shared" ref="F79:G79" si="536">F7-F21</f>
        <v>-24</v>
      </c>
      <c r="G79" s="51">
        <f t="shared" si="536"/>
        <v>-1</v>
      </c>
      <c r="H79" s="125">
        <f t="shared" si="508"/>
        <v>1.48</v>
      </c>
      <c r="I79" s="50">
        <f t="shared" si="509"/>
        <v>15</v>
      </c>
      <c r="J79" s="53">
        <f t="shared" si="510"/>
        <v>1.6666666666666667</v>
      </c>
      <c r="K79" s="126">
        <f t="shared" si="511"/>
        <v>0.31928571428571417</v>
      </c>
      <c r="L79" s="54"/>
      <c r="M79" s="160"/>
      <c r="N79" s="49" t="s">
        <v>72</v>
      </c>
      <c r="O79" s="50">
        <f t="shared" ref="O79:P79" si="537">O7-O21</f>
        <v>-24</v>
      </c>
      <c r="P79" s="51">
        <f t="shared" si="537"/>
        <v>-1</v>
      </c>
      <c r="Q79" s="125">
        <f t="shared" si="513"/>
        <v>1.48</v>
      </c>
      <c r="R79" s="50">
        <f t="shared" ref="R79:S79" si="538">R7-R21</f>
        <v>-12</v>
      </c>
      <c r="S79" s="51">
        <f t="shared" si="538"/>
        <v>0</v>
      </c>
      <c r="T79" s="125">
        <f t="shared" si="515"/>
        <v>1.2033898305084745</v>
      </c>
      <c r="U79" s="50">
        <f t="shared" si="516"/>
        <v>-12</v>
      </c>
      <c r="V79" s="53">
        <f t="shared" si="517"/>
        <v>-0.5</v>
      </c>
      <c r="W79" s="126">
        <f t="shared" si="518"/>
        <v>-0.2766101694915255</v>
      </c>
      <c r="X79" s="54"/>
      <c r="Y79" s="160"/>
      <c r="Z79" s="49" t="s">
        <v>72</v>
      </c>
      <c r="AA79" s="50">
        <f t="shared" ref="AA79:AB79" si="539">AA7-AA21</f>
        <v>-12</v>
      </c>
      <c r="AB79" s="51">
        <f t="shared" si="539"/>
        <v>0</v>
      </c>
      <c r="AC79" s="125">
        <f t="shared" si="520"/>
        <v>1.2033898305084745</v>
      </c>
      <c r="AD79" s="141">
        <f t="shared" si="494"/>
        <v>-3</v>
      </c>
      <c r="AE79" s="51">
        <f t="shared" si="521"/>
        <v>0</v>
      </c>
      <c r="AF79" s="125">
        <f t="shared" si="495"/>
        <v>1.0508474576271187</v>
      </c>
      <c r="AG79" s="37">
        <f t="shared" si="496"/>
        <v>-9</v>
      </c>
      <c r="AH79" s="88">
        <f t="shared" si="497"/>
        <v>-0.75</v>
      </c>
      <c r="AI79" s="126">
        <f t="shared" si="522"/>
        <v>-0.15254237288135575</v>
      </c>
      <c r="AJ79" s="54"/>
      <c r="AK79" s="160"/>
      <c r="AL79" s="49" t="s">
        <v>72</v>
      </c>
      <c r="AM79" s="50">
        <f t="shared" si="498"/>
        <v>-3</v>
      </c>
      <c r="AN79" s="51">
        <f t="shared" si="523"/>
        <v>0</v>
      </c>
      <c r="AO79" s="125">
        <f t="shared" si="499"/>
        <v>1.0508474576271187</v>
      </c>
      <c r="AP79" s="50">
        <f t="shared" si="500"/>
        <v>-17</v>
      </c>
      <c r="AQ79" s="51">
        <f t="shared" si="524"/>
        <v>-2</v>
      </c>
      <c r="AR79" s="125">
        <f t="shared" si="501"/>
        <v>1.3035714285714286</v>
      </c>
      <c r="AS79" s="37">
        <f t="shared" si="502"/>
        <v>14</v>
      </c>
      <c r="AT79" s="88">
        <f t="shared" si="503"/>
        <v>4.666666666666667</v>
      </c>
      <c r="AU79" s="126">
        <f t="shared" si="504"/>
        <v>0.25272397094430987</v>
      </c>
      <c r="AV79" s="54"/>
      <c r="AX79" s="30"/>
      <c r="AY79" s="116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</row>
    <row r="80" spans="1:73" ht="14.25" customHeight="1">
      <c r="A80" s="151"/>
      <c r="B80" s="49" t="s">
        <v>76</v>
      </c>
      <c r="C80" s="50">
        <f t="shared" ref="C80:D80" si="540">C8-C22</f>
        <v>-13</v>
      </c>
      <c r="D80" s="51">
        <f t="shared" si="540"/>
        <v>-1</v>
      </c>
      <c r="E80" s="125">
        <f t="shared" si="506"/>
        <v>1.2166666666666666</v>
      </c>
      <c r="F80" s="141">
        <f t="shared" ref="F80:G80" si="541">F8-F22</f>
        <v>-8</v>
      </c>
      <c r="G80" s="51">
        <f t="shared" si="541"/>
        <v>0</v>
      </c>
      <c r="H80" s="125">
        <f t="shared" si="508"/>
        <v>1.1403508771929824</v>
      </c>
      <c r="I80" s="50">
        <f t="shared" si="509"/>
        <v>-5</v>
      </c>
      <c r="J80" s="53">
        <f t="shared" si="510"/>
        <v>-0.38461538461538464</v>
      </c>
      <c r="K80" s="126">
        <f t="shared" si="511"/>
        <v>-7.6315789473684115E-2</v>
      </c>
      <c r="L80" s="54"/>
      <c r="M80" s="160"/>
      <c r="N80" s="49" t="s">
        <v>76</v>
      </c>
      <c r="O80" s="50">
        <f t="shared" ref="O80:P80" si="542">O8-O22</f>
        <v>-8</v>
      </c>
      <c r="P80" s="51">
        <f t="shared" si="542"/>
        <v>0</v>
      </c>
      <c r="Q80" s="125">
        <f t="shared" si="513"/>
        <v>1.1403508771929824</v>
      </c>
      <c r="R80" s="50">
        <f t="shared" ref="R80:S80" si="543">R8-R22</f>
        <v>-29</v>
      </c>
      <c r="S80" s="51">
        <f t="shared" si="543"/>
        <v>-2</v>
      </c>
      <c r="T80" s="125">
        <f t="shared" si="515"/>
        <v>1.7435897435897436</v>
      </c>
      <c r="U80" s="50">
        <f t="shared" si="516"/>
        <v>21</v>
      </c>
      <c r="V80" s="53">
        <f t="shared" si="517"/>
        <v>2.625</v>
      </c>
      <c r="W80" s="126">
        <f t="shared" si="518"/>
        <v>0.60323886639676116</v>
      </c>
      <c r="X80" s="54"/>
      <c r="Y80" s="160"/>
      <c r="Z80" s="49" t="s">
        <v>76</v>
      </c>
      <c r="AA80" s="50">
        <f t="shared" ref="AA80:AB80" si="544">AA8-AA22</f>
        <v>-29</v>
      </c>
      <c r="AB80" s="51">
        <f t="shared" si="544"/>
        <v>-2</v>
      </c>
      <c r="AC80" s="125">
        <f t="shared" si="520"/>
        <v>1.7435897435897436</v>
      </c>
      <c r="AD80" s="50">
        <f t="shared" si="494"/>
        <v>-46</v>
      </c>
      <c r="AE80" s="51">
        <f t="shared" si="521"/>
        <v>-3</v>
      </c>
      <c r="AF80" s="125">
        <f t="shared" si="495"/>
        <v>2</v>
      </c>
      <c r="AG80" s="37">
        <f t="shared" si="496"/>
        <v>17</v>
      </c>
      <c r="AH80" s="88">
        <f t="shared" si="497"/>
        <v>0.58620689655172409</v>
      </c>
      <c r="AI80" s="126">
        <f t="shared" si="522"/>
        <v>0.25641025641025639</v>
      </c>
      <c r="AJ80" s="54"/>
      <c r="AK80" s="160"/>
      <c r="AL80" s="49" t="s">
        <v>76</v>
      </c>
      <c r="AM80" s="50">
        <f t="shared" si="498"/>
        <v>-46</v>
      </c>
      <c r="AN80" s="51">
        <f t="shared" si="523"/>
        <v>-3</v>
      </c>
      <c r="AO80" s="125">
        <f t="shared" si="499"/>
        <v>2</v>
      </c>
      <c r="AP80" s="141">
        <f t="shared" si="500"/>
        <v>-2</v>
      </c>
      <c r="AQ80" s="51">
        <f t="shared" si="524"/>
        <v>0</v>
      </c>
      <c r="AR80" s="125">
        <f t="shared" si="501"/>
        <v>1.0377358490566038</v>
      </c>
      <c r="AS80" s="37">
        <f t="shared" si="502"/>
        <v>-44</v>
      </c>
      <c r="AT80" s="88">
        <f t="shared" si="503"/>
        <v>-0.95652173913043481</v>
      </c>
      <c r="AU80" s="126">
        <f t="shared" si="504"/>
        <v>-0.96226415094339623</v>
      </c>
      <c r="AV80" s="54"/>
      <c r="AX80" s="30"/>
      <c r="AY80" s="116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</row>
    <row r="81" spans="1:73" ht="14.25" customHeight="1">
      <c r="A81" s="151"/>
      <c r="B81" s="49" t="s">
        <v>83</v>
      </c>
      <c r="C81" s="50">
        <f t="shared" ref="C81:D81" si="545">C9-C23</f>
        <v>-20</v>
      </c>
      <c r="D81" s="51">
        <f t="shared" si="545"/>
        <v>-1</v>
      </c>
      <c r="E81" s="125">
        <f t="shared" si="506"/>
        <v>1.5</v>
      </c>
      <c r="F81" s="50">
        <f t="shared" ref="F81:G81" si="546">F9-F23</f>
        <v>-25</v>
      </c>
      <c r="G81" s="51">
        <f t="shared" si="546"/>
        <v>-1</v>
      </c>
      <c r="H81" s="125">
        <f t="shared" si="508"/>
        <v>1.625</v>
      </c>
      <c r="I81" s="50">
        <f t="shared" si="509"/>
        <v>5</v>
      </c>
      <c r="J81" s="53">
        <f t="shared" si="510"/>
        <v>0.25</v>
      </c>
      <c r="K81" s="126">
        <f t="shared" si="511"/>
        <v>0.125</v>
      </c>
      <c r="L81" s="54"/>
      <c r="M81" s="160"/>
      <c r="N81" s="49" t="s">
        <v>83</v>
      </c>
      <c r="O81" s="50">
        <f t="shared" ref="O81:P81" si="547">O9-O23</f>
        <v>-25</v>
      </c>
      <c r="P81" s="51">
        <f t="shared" si="547"/>
        <v>-1</v>
      </c>
      <c r="Q81" s="125">
        <f t="shared" si="513"/>
        <v>1.625</v>
      </c>
      <c r="R81" s="50">
        <f t="shared" ref="R81:S81" si="548">R9-R23</f>
        <v>-22</v>
      </c>
      <c r="S81" s="51">
        <f t="shared" si="548"/>
        <v>-1</v>
      </c>
      <c r="T81" s="125">
        <f t="shared" si="515"/>
        <v>1.4782608695652173</v>
      </c>
      <c r="U81" s="50">
        <f t="shared" si="516"/>
        <v>-3</v>
      </c>
      <c r="V81" s="53">
        <f t="shared" si="517"/>
        <v>-0.12</v>
      </c>
      <c r="W81" s="126">
        <f t="shared" si="518"/>
        <v>-0.14673913043478271</v>
      </c>
      <c r="X81" s="54"/>
      <c r="Y81" s="160"/>
      <c r="Z81" s="49" t="s">
        <v>83</v>
      </c>
      <c r="AA81" s="50">
        <f t="shared" ref="AA81:AB81" si="549">AA9-AA23</f>
        <v>-22</v>
      </c>
      <c r="AB81" s="51">
        <f t="shared" si="549"/>
        <v>-1</v>
      </c>
      <c r="AC81" s="125">
        <f t="shared" si="520"/>
        <v>1.4782608695652173</v>
      </c>
      <c r="AD81" s="50">
        <f t="shared" si="494"/>
        <v>-19</v>
      </c>
      <c r="AE81" s="51">
        <f t="shared" si="521"/>
        <v>-2</v>
      </c>
      <c r="AF81" s="125">
        <f t="shared" si="495"/>
        <v>1.3958333333333333</v>
      </c>
      <c r="AG81" s="37">
        <f t="shared" si="496"/>
        <v>-3</v>
      </c>
      <c r="AH81" s="88">
        <f t="shared" si="497"/>
        <v>-0.13636363636363635</v>
      </c>
      <c r="AI81" s="126">
        <f t="shared" si="522"/>
        <v>-8.2427536231884035E-2</v>
      </c>
      <c r="AJ81" s="54"/>
      <c r="AK81" s="160"/>
      <c r="AL81" s="49" t="s">
        <v>83</v>
      </c>
      <c r="AM81" s="50">
        <f t="shared" si="498"/>
        <v>-19</v>
      </c>
      <c r="AN81" s="51">
        <f t="shared" si="523"/>
        <v>-2</v>
      </c>
      <c r="AO81" s="125">
        <f t="shared" si="499"/>
        <v>1.3958333333333333</v>
      </c>
      <c r="AP81" s="50">
        <f t="shared" si="500"/>
        <v>-49</v>
      </c>
      <c r="AQ81" s="51">
        <f t="shared" si="524"/>
        <v>-3</v>
      </c>
      <c r="AR81" s="125">
        <f t="shared" si="501"/>
        <v>2.0652173913043477</v>
      </c>
      <c r="AS81" s="37">
        <f t="shared" si="502"/>
        <v>30</v>
      </c>
      <c r="AT81" s="88">
        <f t="shared" si="503"/>
        <v>1.5789473684210527</v>
      </c>
      <c r="AU81" s="126">
        <f t="shared" si="504"/>
        <v>0.66938405797101441</v>
      </c>
      <c r="AV81" s="54"/>
      <c r="AX81" s="30"/>
      <c r="AY81" s="116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</row>
    <row r="82" spans="1:73" ht="14.25" customHeight="1">
      <c r="A82" s="151"/>
      <c r="B82" s="60" t="s">
        <v>87</v>
      </c>
      <c r="C82" s="61">
        <f t="shared" ref="C82:D82" si="550">C10-C24</f>
        <v>-45</v>
      </c>
      <c r="D82" s="62">
        <f t="shared" si="550"/>
        <v>-2</v>
      </c>
      <c r="E82" s="127">
        <f t="shared" si="506"/>
        <v>1.46875</v>
      </c>
      <c r="F82" s="61">
        <f t="shared" ref="F82:G82" si="551">F10-F24</f>
        <v>-79</v>
      </c>
      <c r="G82" s="62">
        <f t="shared" si="551"/>
        <v>-6</v>
      </c>
      <c r="H82" s="127">
        <f t="shared" si="508"/>
        <v>1.8144329896907216</v>
      </c>
      <c r="I82" s="61">
        <f t="shared" si="509"/>
        <v>34</v>
      </c>
      <c r="J82" s="128">
        <f t="shared" si="510"/>
        <v>0.75555555555555554</v>
      </c>
      <c r="K82" s="126">
        <f t="shared" si="511"/>
        <v>0.34568298969072164</v>
      </c>
      <c r="L82" s="65"/>
      <c r="M82" s="160"/>
      <c r="N82" s="60" t="s">
        <v>87</v>
      </c>
      <c r="O82" s="61">
        <f t="shared" ref="O82:P82" si="552">O10-O24</f>
        <v>-79</v>
      </c>
      <c r="P82" s="62">
        <f t="shared" si="552"/>
        <v>-6</v>
      </c>
      <c r="Q82" s="127">
        <f t="shared" si="513"/>
        <v>1.8144329896907216</v>
      </c>
      <c r="R82" s="61">
        <f t="shared" ref="R82:S82" si="553">R10-R24</f>
        <v>-72</v>
      </c>
      <c r="S82" s="62">
        <f t="shared" si="553"/>
        <v>-4</v>
      </c>
      <c r="T82" s="127">
        <f t="shared" si="515"/>
        <v>1.6605504587155964</v>
      </c>
      <c r="U82" s="61">
        <f t="shared" si="516"/>
        <v>-7</v>
      </c>
      <c r="V82" s="128">
        <f t="shared" si="517"/>
        <v>-8.8607594936708861E-2</v>
      </c>
      <c r="W82" s="131">
        <f t="shared" si="518"/>
        <v>-0.15388253097512528</v>
      </c>
      <c r="X82" s="65"/>
      <c r="Y82" s="160"/>
      <c r="Z82" s="60" t="s">
        <v>87</v>
      </c>
      <c r="AA82" s="61">
        <f t="shared" ref="AA82:AB82" si="554">AA10-AA24</f>
        <v>-72</v>
      </c>
      <c r="AB82" s="62">
        <f t="shared" si="554"/>
        <v>-4</v>
      </c>
      <c r="AC82" s="127">
        <f t="shared" si="520"/>
        <v>1.6605504587155964</v>
      </c>
      <c r="AD82" s="61">
        <f t="shared" si="494"/>
        <v>-62</v>
      </c>
      <c r="AE82" s="62">
        <f t="shared" si="521"/>
        <v>-3</v>
      </c>
      <c r="AF82" s="127">
        <f t="shared" si="495"/>
        <v>1.5486725663716814</v>
      </c>
      <c r="AG82" s="130">
        <f t="shared" si="496"/>
        <v>-10</v>
      </c>
      <c r="AH82" s="64">
        <f t="shared" si="497"/>
        <v>-0.1388888888888889</v>
      </c>
      <c r="AI82" s="131">
        <f t="shared" si="522"/>
        <v>-0.11187789234391499</v>
      </c>
      <c r="AJ82" s="65"/>
      <c r="AK82" s="160"/>
      <c r="AL82" s="60" t="s">
        <v>87</v>
      </c>
      <c r="AM82" s="61">
        <f t="shared" si="498"/>
        <v>-62</v>
      </c>
      <c r="AN82" s="62">
        <f t="shared" si="523"/>
        <v>-3</v>
      </c>
      <c r="AO82" s="127">
        <f t="shared" si="499"/>
        <v>1.5486725663716814</v>
      </c>
      <c r="AP82" s="61">
        <f t="shared" si="500"/>
        <v>-70</v>
      </c>
      <c r="AQ82" s="62">
        <f t="shared" si="524"/>
        <v>-3</v>
      </c>
      <c r="AR82" s="127">
        <f t="shared" si="501"/>
        <v>1.6796116504854368</v>
      </c>
      <c r="AS82" s="130">
        <f t="shared" si="502"/>
        <v>8</v>
      </c>
      <c r="AT82" s="64">
        <f t="shared" si="503"/>
        <v>0.12903225806451613</v>
      </c>
      <c r="AU82" s="131">
        <f t="shared" si="504"/>
        <v>0.13093908411375543</v>
      </c>
      <c r="AV82" s="65"/>
      <c r="AX82" s="30"/>
      <c r="AY82" s="116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</row>
    <row r="83" spans="1:73" ht="14.25" customHeight="1">
      <c r="A83" s="151"/>
      <c r="B83" s="74" t="s">
        <v>97</v>
      </c>
      <c r="C83" s="75">
        <f t="shared" ref="C83:D83" si="555">SUM(C75:C82)</f>
        <v>-184</v>
      </c>
      <c r="D83" s="75">
        <f t="shared" si="555"/>
        <v>-9</v>
      </c>
      <c r="E83" s="132">
        <f t="shared" si="506"/>
        <v>1.4705882352941178</v>
      </c>
      <c r="F83" s="75">
        <f t="shared" ref="F83:G83" si="556">SUM(F75:F82)</f>
        <v>-207</v>
      </c>
      <c r="G83" s="75">
        <f t="shared" si="556"/>
        <v>-13</v>
      </c>
      <c r="H83" s="132">
        <f t="shared" si="508"/>
        <v>1.5175000000000001</v>
      </c>
      <c r="I83" s="75">
        <f t="shared" si="509"/>
        <v>23</v>
      </c>
      <c r="J83" s="133">
        <f t="shared" si="510"/>
        <v>0.125</v>
      </c>
      <c r="K83" s="134">
        <f t="shared" si="511"/>
        <v>4.691176470588232E-2</v>
      </c>
      <c r="L83" s="135" t="s">
        <v>229</v>
      </c>
      <c r="M83" s="160"/>
      <c r="N83" s="74" t="s">
        <v>97</v>
      </c>
      <c r="O83" s="75">
        <f t="shared" ref="O83:P83" si="557">SUM(O75:O82)</f>
        <v>-207</v>
      </c>
      <c r="P83" s="75">
        <f t="shared" si="557"/>
        <v>-13</v>
      </c>
      <c r="Q83" s="132">
        <f t="shared" si="513"/>
        <v>1.5175000000000001</v>
      </c>
      <c r="R83" s="75">
        <f t="shared" ref="R83:S83" si="558">SUM(R75:R82)</f>
        <v>-238</v>
      </c>
      <c r="S83" s="75">
        <f t="shared" si="558"/>
        <v>-10</v>
      </c>
      <c r="T83" s="132">
        <f t="shared" si="515"/>
        <v>1.5560747663551402</v>
      </c>
      <c r="U83" s="75">
        <f t="shared" si="516"/>
        <v>31</v>
      </c>
      <c r="V83" s="133">
        <f t="shared" si="517"/>
        <v>0.14975845410628019</v>
      </c>
      <c r="W83" s="136">
        <f t="shared" si="518"/>
        <v>3.8574766355140122E-2</v>
      </c>
      <c r="X83" s="135" t="s">
        <v>230</v>
      </c>
      <c r="Y83" s="160"/>
      <c r="Z83" s="74" t="s">
        <v>97</v>
      </c>
      <c r="AA83" s="75">
        <f t="shared" ref="AA83:AB83" si="559">SUM(AA75:AA82)</f>
        <v>-238</v>
      </c>
      <c r="AB83" s="75">
        <f t="shared" si="559"/>
        <v>-10</v>
      </c>
      <c r="AC83" s="132">
        <f t="shared" si="520"/>
        <v>1.5560747663551402</v>
      </c>
      <c r="AD83" s="75">
        <f t="shared" ref="AD83:AE83" si="560">SUM(AD75:AD82)</f>
        <v>-210</v>
      </c>
      <c r="AE83" s="75">
        <f t="shared" si="560"/>
        <v>-9</v>
      </c>
      <c r="AF83" s="132">
        <f t="shared" si="495"/>
        <v>1.4506437768240343</v>
      </c>
      <c r="AG83" s="75">
        <f t="shared" si="496"/>
        <v>-28</v>
      </c>
      <c r="AH83" s="133">
        <f t="shared" si="497"/>
        <v>-0.11764705882352941</v>
      </c>
      <c r="AI83" s="136">
        <f t="shared" si="522"/>
        <v>-0.10543098953110586</v>
      </c>
      <c r="AJ83" s="78" t="s">
        <v>231</v>
      </c>
      <c r="AK83" s="160"/>
      <c r="AL83" s="74" t="s">
        <v>97</v>
      </c>
      <c r="AM83" s="75">
        <f t="shared" ref="AM83:AN83" si="561">SUM(AM75:AM82)</f>
        <v>-210</v>
      </c>
      <c r="AN83" s="75">
        <f t="shared" si="561"/>
        <v>-9</v>
      </c>
      <c r="AO83" s="132">
        <f t="shared" si="499"/>
        <v>1.4506437768240343</v>
      </c>
      <c r="AP83" s="75">
        <f t="shared" ref="AP83:AQ83" si="562">SUM(AP75:AP82)</f>
        <v>-175</v>
      </c>
      <c r="AQ83" s="75">
        <f t="shared" si="562"/>
        <v>-9</v>
      </c>
      <c r="AR83" s="132">
        <f t="shared" si="501"/>
        <v>1.3593429158110883</v>
      </c>
      <c r="AS83" s="75">
        <f t="shared" si="502"/>
        <v>-35</v>
      </c>
      <c r="AT83" s="137">
        <f t="shared" si="503"/>
        <v>-0.16666666666666666</v>
      </c>
      <c r="AU83" s="136">
        <f t="shared" si="504"/>
        <v>-9.1300861012945989E-2</v>
      </c>
      <c r="AV83" s="78" t="s">
        <v>232</v>
      </c>
      <c r="AX83" s="30"/>
      <c r="AY83" s="116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</row>
    <row r="84" spans="1:73" ht="14.25" customHeight="1">
      <c r="A84" s="151"/>
      <c r="B84" s="86" t="s">
        <v>103</v>
      </c>
      <c r="C84" s="37">
        <f t="shared" ref="C84:D84" si="563">SUM(C75:C77)</f>
        <v>-73</v>
      </c>
      <c r="D84" s="37">
        <f t="shared" si="563"/>
        <v>-4</v>
      </c>
      <c r="E84" s="138">
        <f t="shared" si="506"/>
        <v>1.9358974358974359</v>
      </c>
      <c r="F84" s="37">
        <f t="shared" ref="F84:G84" si="564">SUM(F75:F77)</f>
        <v>-45</v>
      </c>
      <c r="G84" s="37">
        <f t="shared" si="564"/>
        <v>-3</v>
      </c>
      <c r="H84" s="138">
        <f t="shared" si="508"/>
        <v>1.4787234042553192</v>
      </c>
      <c r="I84" s="37">
        <f t="shared" si="509"/>
        <v>-28</v>
      </c>
      <c r="J84" s="139">
        <f t="shared" si="510"/>
        <v>-0.38356164383561642</v>
      </c>
      <c r="K84" s="126">
        <f t="shared" si="511"/>
        <v>-0.45717403164211667</v>
      </c>
      <c r="L84" s="42"/>
      <c r="M84" s="160"/>
      <c r="N84" s="86" t="s">
        <v>108</v>
      </c>
      <c r="O84" s="37">
        <f t="shared" ref="O84:P84" si="565">SUM(O75:O77)</f>
        <v>-45</v>
      </c>
      <c r="P84" s="37">
        <f t="shared" si="565"/>
        <v>-3</v>
      </c>
      <c r="Q84" s="125">
        <f t="shared" si="513"/>
        <v>1.4787234042553192</v>
      </c>
      <c r="R84" s="37">
        <f t="shared" ref="R84:S84" si="566">SUM(R75:R77)</f>
        <v>-80</v>
      </c>
      <c r="S84" s="37">
        <f t="shared" si="566"/>
        <v>-2</v>
      </c>
      <c r="T84" s="138">
        <f t="shared" si="515"/>
        <v>1.6722689075630253</v>
      </c>
      <c r="U84" s="50">
        <f t="shared" si="516"/>
        <v>35</v>
      </c>
      <c r="V84" s="139">
        <f t="shared" si="517"/>
        <v>0.77777777777777779</v>
      </c>
      <c r="W84" s="126">
        <f t="shared" si="518"/>
        <v>0.19354550330770603</v>
      </c>
      <c r="X84" s="42"/>
      <c r="Y84" s="160"/>
      <c r="Z84" s="86" t="s">
        <v>108</v>
      </c>
      <c r="AA84" s="37">
        <f t="shared" ref="AA84:AB84" si="567">SUM(AA75:AA77)</f>
        <v>-80</v>
      </c>
      <c r="AB84" s="37">
        <f t="shared" si="567"/>
        <v>-2</v>
      </c>
      <c r="AC84" s="138">
        <f t="shared" si="520"/>
        <v>1.6722689075630253</v>
      </c>
      <c r="AD84" s="37">
        <f t="shared" ref="AD84:AE84" si="568">SUM(AD75:AD77)</f>
        <v>-48</v>
      </c>
      <c r="AE84" s="37">
        <f t="shared" si="568"/>
        <v>0</v>
      </c>
      <c r="AF84" s="138">
        <f t="shared" si="495"/>
        <v>1.3178807947019868</v>
      </c>
      <c r="AG84" s="37">
        <f t="shared" si="496"/>
        <v>-32</v>
      </c>
      <c r="AH84" s="88">
        <f t="shared" si="497"/>
        <v>-0.4</v>
      </c>
      <c r="AI84" s="126">
        <f t="shared" si="522"/>
        <v>-0.35438811286103844</v>
      </c>
      <c r="AJ84" s="42"/>
      <c r="AK84" s="160"/>
      <c r="AL84" s="86" t="s">
        <v>51</v>
      </c>
      <c r="AM84" s="37">
        <f t="shared" ref="AM84:AN84" si="569">SUM(AM75:AM77)</f>
        <v>-48</v>
      </c>
      <c r="AN84" s="37">
        <f t="shared" si="569"/>
        <v>0</v>
      </c>
      <c r="AO84" s="125">
        <f t="shared" si="499"/>
        <v>1.3178807947019868</v>
      </c>
      <c r="AP84" s="37">
        <f t="shared" ref="AP84:AQ84" si="570">SUM(AP75:AP77)</f>
        <v>5</v>
      </c>
      <c r="AQ84" s="37">
        <f t="shared" si="570"/>
        <v>1</v>
      </c>
      <c r="AR84" s="125">
        <f t="shared" si="501"/>
        <v>0.97175141242937857</v>
      </c>
      <c r="AS84" s="37">
        <f t="shared" si="502"/>
        <v>-53</v>
      </c>
      <c r="AT84" s="88">
        <f t="shared" si="503"/>
        <v>-1.1041666666666667</v>
      </c>
      <c r="AU84" s="126">
        <f t="shared" si="504"/>
        <v>-0.34612938227260825</v>
      </c>
      <c r="AV84" s="42"/>
      <c r="AX84" s="30"/>
      <c r="AY84" s="116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</row>
    <row r="85" spans="1:73" ht="14.25" customHeight="1">
      <c r="A85" s="151"/>
      <c r="B85" s="86" t="s">
        <v>110</v>
      </c>
      <c r="C85" s="37">
        <f t="shared" ref="C85:D85" si="571">C13-C27</f>
        <v>-97</v>
      </c>
      <c r="D85" s="37">
        <f t="shared" si="571"/>
        <v>-5</v>
      </c>
      <c r="E85" s="138">
        <f t="shared" si="506"/>
        <v>1.6978417266187051</v>
      </c>
      <c r="F85" s="37">
        <f t="shared" ref="F85:G85" si="572">F13-F27</f>
        <v>-71</v>
      </c>
      <c r="G85" s="37">
        <f t="shared" si="572"/>
        <v>-5</v>
      </c>
      <c r="H85" s="138">
        <f t="shared" si="508"/>
        <v>1.4551282051282051</v>
      </c>
      <c r="I85" s="37">
        <f t="shared" si="509"/>
        <v>-26</v>
      </c>
      <c r="J85" s="139">
        <f t="shared" si="510"/>
        <v>-0.26804123711340205</v>
      </c>
      <c r="K85" s="126">
        <f t="shared" si="511"/>
        <v>-0.24271352149050007</v>
      </c>
      <c r="L85" s="54"/>
      <c r="M85" s="160"/>
      <c r="N85" s="86" t="s">
        <v>113</v>
      </c>
      <c r="O85" s="37">
        <f>SUM(O75:O78)</f>
        <v>-71</v>
      </c>
      <c r="P85" s="37">
        <f t="shared" ref="P85:P87" si="573">P13-P27</f>
        <v>-5</v>
      </c>
      <c r="Q85" s="125">
        <f t="shared" si="513"/>
        <v>1.4551282051282051</v>
      </c>
      <c r="R85" s="37">
        <f>SUM(R75:R78)</f>
        <v>-103</v>
      </c>
      <c r="S85" s="37">
        <f t="shared" ref="S85:S87" si="574">S13-S27</f>
        <v>-3</v>
      </c>
      <c r="T85" s="138">
        <f t="shared" si="515"/>
        <v>1.5885714285714285</v>
      </c>
      <c r="U85" s="50">
        <f t="shared" si="516"/>
        <v>32</v>
      </c>
      <c r="V85" s="139">
        <f t="shared" si="517"/>
        <v>0.45070422535211269</v>
      </c>
      <c r="W85" s="126">
        <f t="shared" si="518"/>
        <v>0.13344322344322346</v>
      </c>
      <c r="X85" s="54"/>
      <c r="Y85" s="160"/>
      <c r="Z85" s="86" t="s">
        <v>113</v>
      </c>
      <c r="AA85" s="37">
        <f>SUM(AA75:AA78)</f>
        <v>-103</v>
      </c>
      <c r="AB85" s="37">
        <f t="shared" ref="AB85:AB87" si="575">AB13-AB27</f>
        <v>-3</v>
      </c>
      <c r="AC85" s="138">
        <f t="shared" si="520"/>
        <v>1.5885714285714285</v>
      </c>
      <c r="AD85" s="37">
        <f>SUM(AD75:AD78)</f>
        <v>-80</v>
      </c>
      <c r="AE85" s="37">
        <f t="shared" ref="AE85:AE87" si="576">AE13-AE27</f>
        <v>-1</v>
      </c>
      <c r="AF85" s="138">
        <f t="shared" si="495"/>
        <v>1.4</v>
      </c>
      <c r="AG85" s="37">
        <f t="shared" si="496"/>
        <v>-23</v>
      </c>
      <c r="AH85" s="88">
        <f t="shared" si="497"/>
        <v>-0.22330097087378642</v>
      </c>
      <c r="AI85" s="126">
        <f t="shared" si="522"/>
        <v>-0.18857142857142861</v>
      </c>
      <c r="AJ85" s="54"/>
      <c r="AK85" s="160"/>
      <c r="AL85" s="86" t="s">
        <v>59</v>
      </c>
      <c r="AM85" s="37">
        <f>SUM(AM75:AM78)</f>
        <v>-80</v>
      </c>
      <c r="AN85" s="37">
        <f t="shared" ref="AN85:AN87" si="577">AN13-AN27</f>
        <v>-1</v>
      </c>
      <c r="AO85" s="125">
        <f t="shared" si="499"/>
        <v>1.4</v>
      </c>
      <c r="AP85" s="37">
        <f>SUM(AP75:AP78)</f>
        <v>-37</v>
      </c>
      <c r="AQ85" s="37">
        <f t="shared" ref="AQ85:AQ87" si="578">AQ13-AQ27</f>
        <v>-1</v>
      </c>
      <c r="AR85" s="125">
        <f t="shared" si="501"/>
        <v>1.1615720524017468</v>
      </c>
      <c r="AS85" s="37">
        <f t="shared" si="502"/>
        <v>-43</v>
      </c>
      <c r="AT85" s="88">
        <f t="shared" si="503"/>
        <v>-0.53749999999999998</v>
      </c>
      <c r="AU85" s="126">
        <f t="shared" si="504"/>
        <v>-0.23842794759825314</v>
      </c>
      <c r="AV85" s="54"/>
      <c r="AX85" s="30"/>
      <c r="AY85" s="116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</row>
    <row r="86" spans="1:73" ht="14.25" customHeight="1">
      <c r="A86" s="151"/>
      <c r="B86" s="86" t="s">
        <v>115</v>
      </c>
      <c r="C86" s="37">
        <f t="shared" ref="C86:D86" si="579">C14-C28</f>
        <v>-42</v>
      </c>
      <c r="D86" s="37">
        <f t="shared" si="579"/>
        <v>-2</v>
      </c>
      <c r="E86" s="138">
        <f t="shared" si="506"/>
        <v>1.2692307692307692</v>
      </c>
      <c r="F86" s="37">
        <f t="shared" ref="F86:G86" si="580">F14-F28</f>
        <v>-57</v>
      </c>
      <c r="G86" s="37">
        <f t="shared" si="580"/>
        <v>-2</v>
      </c>
      <c r="H86" s="138">
        <f t="shared" si="508"/>
        <v>1.3877551020408163</v>
      </c>
      <c r="I86" s="37">
        <f t="shared" si="509"/>
        <v>15</v>
      </c>
      <c r="J86" s="139">
        <f t="shared" si="510"/>
        <v>0.35714285714285715</v>
      </c>
      <c r="K86" s="126">
        <f t="shared" si="511"/>
        <v>0.11852433281004715</v>
      </c>
      <c r="L86" s="54"/>
      <c r="M86" s="160"/>
      <c r="N86" s="86" t="s">
        <v>115</v>
      </c>
      <c r="O86" s="37">
        <f>SUM(O79:O81)</f>
        <v>-57</v>
      </c>
      <c r="P86" s="37">
        <f t="shared" si="573"/>
        <v>-2</v>
      </c>
      <c r="Q86" s="125">
        <f t="shared" si="513"/>
        <v>1.3877551020408163</v>
      </c>
      <c r="R86" s="37">
        <f>SUM(R79:R81)</f>
        <v>-63</v>
      </c>
      <c r="S86" s="37">
        <f t="shared" si="574"/>
        <v>-3</v>
      </c>
      <c r="T86" s="138">
        <f t="shared" si="515"/>
        <v>1.4375</v>
      </c>
      <c r="U86" s="50">
        <f t="shared" si="516"/>
        <v>6</v>
      </c>
      <c r="V86" s="139">
        <f t="shared" si="517"/>
        <v>0.10526315789473684</v>
      </c>
      <c r="W86" s="126">
        <f t="shared" si="518"/>
        <v>4.9744897959183687E-2</v>
      </c>
      <c r="X86" s="54"/>
      <c r="Y86" s="160"/>
      <c r="Z86" s="86" t="s">
        <v>115</v>
      </c>
      <c r="AA86" s="37">
        <f>SUM(AA79:AA81)</f>
        <v>-63</v>
      </c>
      <c r="AB86" s="37">
        <f t="shared" si="575"/>
        <v>-3</v>
      </c>
      <c r="AC86" s="138">
        <f t="shared" si="520"/>
        <v>1.4375</v>
      </c>
      <c r="AD86" s="37">
        <f>SUM(AD79:AD81)</f>
        <v>-68</v>
      </c>
      <c r="AE86" s="37">
        <f t="shared" si="576"/>
        <v>-5</v>
      </c>
      <c r="AF86" s="138">
        <f t="shared" si="495"/>
        <v>1.4444444444444444</v>
      </c>
      <c r="AG86" s="37">
        <f t="shared" si="496"/>
        <v>5</v>
      </c>
      <c r="AH86" s="88">
        <f t="shared" si="497"/>
        <v>7.9365079365079361E-2</v>
      </c>
      <c r="AI86" s="126">
        <f t="shared" si="522"/>
        <v>6.9444444444444198E-3</v>
      </c>
      <c r="AJ86" s="54"/>
      <c r="AK86" s="160"/>
      <c r="AL86" s="86" t="s">
        <v>115</v>
      </c>
      <c r="AM86" s="37">
        <f>SUM(AM79:AM81)</f>
        <v>-68</v>
      </c>
      <c r="AN86" s="37">
        <f t="shared" si="577"/>
        <v>-5</v>
      </c>
      <c r="AO86" s="125">
        <f t="shared" si="499"/>
        <v>1.4444444444444444</v>
      </c>
      <c r="AP86" s="37">
        <f>SUM(AP79:AP81)</f>
        <v>-68</v>
      </c>
      <c r="AQ86" s="37">
        <f t="shared" si="578"/>
        <v>-5</v>
      </c>
      <c r="AR86" s="125">
        <f t="shared" si="501"/>
        <v>1.4387096774193548</v>
      </c>
      <c r="AS86" s="37">
        <f t="shared" si="502"/>
        <v>0</v>
      </c>
      <c r="AT86" s="88">
        <f t="shared" si="503"/>
        <v>0</v>
      </c>
      <c r="AU86" s="126">
        <f t="shared" si="504"/>
        <v>-5.734767025089571E-3</v>
      </c>
      <c r="AV86" s="54"/>
      <c r="AX86" s="30"/>
      <c r="AY86" s="116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</row>
    <row r="87" spans="1:73" ht="14.25" customHeight="1">
      <c r="A87" s="152"/>
      <c r="B87" s="86" t="s">
        <v>87</v>
      </c>
      <c r="C87" s="37">
        <f t="shared" ref="C87:D87" si="581">C15-C29</f>
        <v>-45</v>
      </c>
      <c r="D87" s="37">
        <f t="shared" si="581"/>
        <v>-2</v>
      </c>
      <c r="E87" s="138">
        <f t="shared" si="506"/>
        <v>1.46875</v>
      </c>
      <c r="F87" s="37">
        <f t="shared" ref="F87:G87" si="582">F15-F29</f>
        <v>-79</v>
      </c>
      <c r="G87" s="37">
        <f t="shared" si="582"/>
        <v>-6</v>
      </c>
      <c r="H87" s="138">
        <f t="shared" si="508"/>
        <v>1.8144329896907216</v>
      </c>
      <c r="I87" s="37">
        <f t="shared" si="509"/>
        <v>34</v>
      </c>
      <c r="J87" s="139">
        <f t="shared" si="510"/>
        <v>0.75555555555555554</v>
      </c>
      <c r="K87" s="126">
        <f t="shared" si="511"/>
        <v>0.34568298969072164</v>
      </c>
      <c r="L87" s="54"/>
      <c r="M87" s="161"/>
      <c r="N87" s="86" t="s">
        <v>87</v>
      </c>
      <c r="O87" s="37">
        <f>O82</f>
        <v>-79</v>
      </c>
      <c r="P87" s="37">
        <f t="shared" si="573"/>
        <v>-6</v>
      </c>
      <c r="Q87" s="125">
        <f t="shared" si="513"/>
        <v>1.8144329896907216</v>
      </c>
      <c r="R87" s="37">
        <f>R82</f>
        <v>-72</v>
      </c>
      <c r="S87" s="37">
        <f t="shared" si="574"/>
        <v>-4</v>
      </c>
      <c r="T87" s="138">
        <f t="shared" si="515"/>
        <v>1.6605504587155964</v>
      </c>
      <c r="U87" s="50">
        <f t="shared" si="516"/>
        <v>-7</v>
      </c>
      <c r="V87" s="139">
        <f t="shared" si="517"/>
        <v>-8.8607594936708861E-2</v>
      </c>
      <c r="W87" s="126">
        <f t="shared" si="518"/>
        <v>-0.15388253097512528</v>
      </c>
      <c r="X87" s="54"/>
      <c r="Y87" s="161"/>
      <c r="Z87" s="86" t="s">
        <v>87</v>
      </c>
      <c r="AA87" s="37">
        <f>AA82</f>
        <v>-72</v>
      </c>
      <c r="AB87" s="37">
        <f t="shared" si="575"/>
        <v>-4</v>
      </c>
      <c r="AC87" s="138">
        <f t="shared" si="520"/>
        <v>1.6605504587155964</v>
      </c>
      <c r="AD87" s="37">
        <f>AD82</f>
        <v>-62</v>
      </c>
      <c r="AE87" s="37">
        <f t="shared" si="576"/>
        <v>-3</v>
      </c>
      <c r="AF87" s="138">
        <f t="shared" si="495"/>
        <v>1.5486725663716814</v>
      </c>
      <c r="AG87" s="37">
        <f t="shared" si="496"/>
        <v>-10</v>
      </c>
      <c r="AH87" s="88">
        <f t="shared" si="497"/>
        <v>-0.1388888888888889</v>
      </c>
      <c r="AI87" s="126">
        <f t="shared" si="522"/>
        <v>-0.11187789234391499</v>
      </c>
      <c r="AJ87" s="54"/>
      <c r="AK87" s="161"/>
      <c r="AL87" s="86" t="s">
        <v>87</v>
      </c>
      <c r="AM87" s="37">
        <f>AM82</f>
        <v>-62</v>
      </c>
      <c r="AN87" s="37">
        <f t="shared" si="577"/>
        <v>-3</v>
      </c>
      <c r="AO87" s="125">
        <f t="shared" si="499"/>
        <v>1.5486725663716814</v>
      </c>
      <c r="AP87" s="37">
        <f>AP82</f>
        <v>-70</v>
      </c>
      <c r="AQ87" s="37">
        <f t="shared" si="578"/>
        <v>-3</v>
      </c>
      <c r="AR87" s="125">
        <f t="shared" si="501"/>
        <v>1.6796116504854368</v>
      </c>
      <c r="AS87" s="37">
        <f t="shared" si="502"/>
        <v>8</v>
      </c>
      <c r="AT87" s="88">
        <f t="shared" si="503"/>
        <v>0.12903225806451613</v>
      </c>
      <c r="AU87" s="126">
        <f t="shared" si="504"/>
        <v>0.13093908411375543</v>
      </c>
      <c r="AV87" s="54"/>
      <c r="AX87" s="30"/>
      <c r="AY87" s="116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</row>
    <row r="88" spans="1:73" ht="14.25" customHeight="1">
      <c r="A88" s="30"/>
      <c r="B88" s="116"/>
      <c r="C88" s="143"/>
      <c r="D88" s="143"/>
      <c r="E88" s="144"/>
      <c r="F88" s="143"/>
      <c r="G88" s="143"/>
      <c r="H88" s="144"/>
      <c r="M88" s="30"/>
      <c r="N88" s="116"/>
      <c r="O88" s="143"/>
      <c r="P88" s="143"/>
      <c r="Q88" s="144"/>
      <c r="R88" s="143"/>
      <c r="S88" s="143"/>
      <c r="T88" s="144"/>
      <c r="Y88" s="30"/>
      <c r="Z88" s="116"/>
      <c r="AA88" s="143"/>
      <c r="AB88" s="143"/>
      <c r="AC88" s="144"/>
      <c r="AD88" s="143"/>
      <c r="AE88" s="143"/>
      <c r="AF88" s="144"/>
      <c r="AK88" s="30"/>
      <c r="AL88" s="116"/>
      <c r="AM88" s="143"/>
      <c r="AN88" s="143"/>
      <c r="AO88" s="144"/>
      <c r="AP88" s="30"/>
      <c r="AX88" s="30"/>
      <c r="AY88" s="116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</row>
    <row r="89" spans="1:73" ht="14.25" customHeight="1">
      <c r="A89" s="30"/>
      <c r="B89" s="116"/>
      <c r="C89" s="143"/>
      <c r="D89" s="143"/>
      <c r="E89" s="144"/>
      <c r="M89" s="30"/>
      <c r="N89" s="116"/>
      <c r="O89" s="143"/>
      <c r="P89" s="143"/>
      <c r="Q89" s="144"/>
      <c r="Y89" s="30"/>
      <c r="Z89" s="116"/>
      <c r="AA89" s="143"/>
      <c r="AB89" s="143"/>
      <c r="AC89" s="144"/>
      <c r="AK89" s="30"/>
      <c r="AL89" s="116"/>
      <c r="AM89" s="143"/>
      <c r="AN89" s="143"/>
      <c r="AO89" s="144"/>
      <c r="AX89" s="30"/>
      <c r="AY89" s="116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</row>
    <row r="90" spans="1:73" ht="14.25" customHeight="1">
      <c r="A90" s="30"/>
      <c r="B90" s="116"/>
      <c r="C90" s="143"/>
      <c r="D90" s="143"/>
      <c r="E90" s="144"/>
      <c r="G90" s="30"/>
      <c r="H90" s="30"/>
      <c r="M90" s="30"/>
      <c r="N90" s="116"/>
      <c r="O90" s="143"/>
      <c r="P90" s="143"/>
      <c r="Q90" s="144"/>
      <c r="S90" s="30"/>
      <c r="T90" s="30"/>
      <c r="Y90" s="30"/>
      <c r="Z90" s="116"/>
      <c r="AA90" s="143"/>
      <c r="AB90" s="143"/>
      <c r="AC90" s="144"/>
      <c r="AE90" s="30"/>
      <c r="AF90" s="30"/>
      <c r="AK90" s="30"/>
      <c r="AL90" s="116"/>
      <c r="AM90" s="143"/>
      <c r="AN90" s="143"/>
      <c r="AO90" s="144"/>
      <c r="AQ90" s="30"/>
      <c r="AR90" s="30"/>
      <c r="AX90" s="30"/>
      <c r="AY90" s="116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</row>
    <row r="91" spans="1:73" ht="14.25" customHeight="1">
      <c r="A91" s="30"/>
      <c r="B91" s="116"/>
      <c r="C91" s="143"/>
      <c r="D91" s="143"/>
      <c r="E91" s="144"/>
      <c r="G91" s="30"/>
      <c r="H91" s="145"/>
      <c r="M91" s="30"/>
      <c r="N91" s="116"/>
      <c r="O91" s="143"/>
      <c r="P91" s="143"/>
      <c r="Q91" s="144"/>
      <c r="S91" s="30"/>
      <c r="T91" s="145"/>
      <c r="Y91" s="30"/>
      <c r="Z91" s="116"/>
      <c r="AA91" s="143"/>
      <c r="AB91" s="143"/>
      <c r="AC91" s="144"/>
      <c r="AE91" s="30"/>
      <c r="AF91" s="145"/>
      <c r="AK91" s="30"/>
      <c r="AL91" s="116"/>
      <c r="AM91" s="143"/>
      <c r="AN91" s="143"/>
      <c r="AO91" s="144"/>
      <c r="AQ91" s="30"/>
      <c r="AR91" s="145"/>
      <c r="AX91" s="30"/>
      <c r="AY91" s="116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</row>
    <row r="92" spans="1:73" ht="14.25" customHeight="1">
      <c r="A92" s="30"/>
      <c r="B92" s="116"/>
      <c r="C92" s="143"/>
      <c r="D92" s="143"/>
      <c r="E92" s="144"/>
      <c r="G92" s="30"/>
      <c r="H92" s="146"/>
      <c r="M92" s="30"/>
      <c r="N92" s="116"/>
      <c r="O92" s="143"/>
      <c r="P92" s="143"/>
      <c r="Q92" s="144"/>
      <c r="S92" s="30"/>
      <c r="T92" s="146"/>
      <c r="Y92" s="30"/>
      <c r="Z92" s="116"/>
      <c r="AA92" s="143"/>
      <c r="AB92" s="143"/>
      <c r="AC92" s="144"/>
      <c r="AE92" s="30"/>
      <c r="AF92" s="146"/>
      <c r="AK92" s="30"/>
      <c r="AL92" s="116"/>
      <c r="AM92" s="143"/>
      <c r="AN92" s="143"/>
      <c r="AO92" s="144"/>
      <c r="AQ92" s="30"/>
      <c r="AR92" s="146"/>
      <c r="AX92" s="30"/>
      <c r="AY92" s="116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</row>
    <row r="93" spans="1:73" ht="14.25" customHeight="1">
      <c r="A93" s="30"/>
      <c r="B93" s="116"/>
      <c r="C93" s="143"/>
      <c r="D93" s="143"/>
      <c r="E93" s="144"/>
      <c r="G93" s="30"/>
      <c r="H93" s="146"/>
      <c r="M93" s="30"/>
      <c r="N93" s="116"/>
      <c r="O93" s="143"/>
      <c r="P93" s="143"/>
      <c r="Q93" s="144"/>
      <c r="S93" s="30"/>
      <c r="T93" s="146"/>
      <c r="Y93" s="30"/>
      <c r="Z93" s="116"/>
      <c r="AA93" s="143"/>
      <c r="AB93" s="143"/>
      <c r="AC93" s="144"/>
      <c r="AE93" s="30"/>
      <c r="AF93" s="146"/>
      <c r="AK93" s="30"/>
      <c r="AL93" s="116"/>
      <c r="AM93" s="143"/>
      <c r="AN93" s="143"/>
      <c r="AO93" s="144"/>
      <c r="AQ93" s="30"/>
      <c r="AR93" s="146"/>
      <c r="AX93" s="30"/>
      <c r="AY93" s="116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</row>
    <row r="94" spans="1:73" ht="14.25" customHeight="1">
      <c r="A94" s="30"/>
      <c r="B94" s="116"/>
      <c r="C94" s="143"/>
      <c r="D94" s="143"/>
      <c r="E94" s="144"/>
      <c r="G94" s="143"/>
      <c r="H94" s="147"/>
      <c r="M94" s="30"/>
      <c r="N94" s="116"/>
      <c r="O94" s="143"/>
      <c r="P94" s="143"/>
      <c r="Q94" s="144"/>
      <c r="S94" s="143"/>
      <c r="T94" s="147"/>
      <c r="Y94" s="30"/>
      <c r="Z94" s="116"/>
      <c r="AA94" s="143"/>
      <c r="AB94" s="143"/>
      <c r="AC94" s="144"/>
      <c r="AE94" s="143"/>
      <c r="AF94" s="147"/>
      <c r="AK94" s="30"/>
      <c r="AL94" s="116"/>
      <c r="AM94" s="143"/>
      <c r="AN94" s="143"/>
      <c r="AO94" s="144"/>
      <c r="AQ94" s="143"/>
      <c r="AR94" s="147"/>
      <c r="AX94" s="30"/>
      <c r="AY94" s="116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</row>
    <row r="95" spans="1:73" ht="14.25" customHeight="1">
      <c r="A95" s="30"/>
      <c r="B95" s="116"/>
      <c r="C95" s="143"/>
      <c r="D95" s="143"/>
      <c r="E95" s="144"/>
      <c r="M95" s="30"/>
      <c r="N95" s="116"/>
      <c r="O95" s="143"/>
      <c r="P95" s="143"/>
      <c r="Q95" s="144"/>
      <c r="Y95" s="30"/>
      <c r="Z95" s="116"/>
      <c r="AA95" s="143"/>
      <c r="AB95" s="143"/>
      <c r="AC95" s="144"/>
      <c r="AK95" s="30"/>
      <c r="AL95" s="116"/>
      <c r="AM95" s="143"/>
      <c r="AN95" s="143"/>
      <c r="AO95" s="144"/>
      <c r="AX95" s="30"/>
      <c r="AY95" s="116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</row>
    <row r="96" spans="1:73" ht="14.25" customHeight="1">
      <c r="A96" s="30"/>
      <c r="B96" s="116"/>
      <c r="C96" s="143"/>
      <c r="D96" s="143"/>
      <c r="E96" s="144"/>
      <c r="M96" s="30"/>
      <c r="N96" s="116"/>
      <c r="O96" s="143"/>
      <c r="P96" s="143"/>
      <c r="Q96" s="144"/>
      <c r="Y96" s="30"/>
      <c r="Z96" s="116"/>
      <c r="AA96" s="143"/>
      <c r="AB96" s="143"/>
      <c r="AC96" s="144"/>
      <c r="AK96" s="30"/>
      <c r="AL96" s="116"/>
      <c r="AM96" s="143"/>
      <c r="AN96" s="143"/>
      <c r="AO96" s="144"/>
      <c r="AX96" s="30"/>
      <c r="AY96" s="116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</row>
    <row r="97" spans="1:73" ht="14.25" customHeight="1">
      <c r="A97" s="30"/>
      <c r="B97" s="116"/>
      <c r="C97" s="143"/>
      <c r="D97" s="143"/>
      <c r="E97" s="144"/>
      <c r="G97" s="30"/>
      <c r="H97" s="30"/>
      <c r="M97" s="30"/>
      <c r="N97" s="116"/>
      <c r="O97" s="143"/>
      <c r="P97" s="143"/>
      <c r="Q97" s="144"/>
      <c r="S97" s="30"/>
      <c r="T97" s="30"/>
      <c r="Y97" s="30"/>
      <c r="Z97" s="116"/>
      <c r="AA97" s="143"/>
      <c r="AB97" s="143"/>
      <c r="AC97" s="144"/>
      <c r="AE97" s="30"/>
      <c r="AF97" s="30"/>
      <c r="AK97" s="30"/>
      <c r="AL97" s="116"/>
      <c r="AM97" s="143"/>
      <c r="AN97" s="143"/>
      <c r="AO97" s="144"/>
      <c r="AQ97" s="30"/>
      <c r="AR97" s="30"/>
      <c r="AW97" s="143"/>
      <c r="AX97" s="30"/>
      <c r="AY97" s="116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</row>
    <row r="98" spans="1:73" ht="14.25" customHeight="1">
      <c r="A98" s="30"/>
      <c r="B98" s="116"/>
      <c r="C98" s="143"/>
      <c r="D98" s="143"/>
      <c r="E98" s="144"/>
      <c r="G98" s="143"/>
      <c r="H98" s="147"/>
      <c r="M98" s="30"/>
      <c r="N98" s="116"/>
      <c r="O98" s="143"/>
      <c r="P98" s="143"/>
      <c r="Q98" s="144"/>
      <c r="S98" s="143"/>
      <c r="T98" s="147"/>
      <c r="Y98" s="30"/>
      <c r="Z98" s="116"/>
      <c r="AA98" s="143"/>
      <c r="AB98" s="143"/>
      <c r="AC98" s="144"/>
      <c r="AE98" s="143"/>
      <c r="AF98" s="147"/>
      <c r="AK98" s="30"/>
      <c r="AL98" s="116"/>
      <c r="AM98" s="143"/>
      <c r="AN98" s="143"/>
      <c r="AO98" s="144"/>
      <c r="AQ98" s="143"/>
      <c r="AR98" s="147"/>
      <c r="AX98" s="30"/>
      <c r="AY98" s="116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</row>
    <row r="99" spans="1:73" ht="14.25" customHeight="1">
      <c r="A99" s="30"/>
      <c r="B99" s="116"/>
      <c r="C99" s="143"/>
      <c r="D99" s="143"/>
      <c r="E99" s="144"/>
      <c r="G99" s="30"/>
      <c r="H99" s="146"/>
      <c r="M99" s="30"/>
      <c r="N99" s="116"/>
      <c r="O99" s="143"/>
      <c r="P99" s="143"/>
      <c r="Q99" s="144"/>
      <c r="S99" s="30"/>
      <c r="T99" s="146"/>
      <c r="Y99" s="30"/>
      <c r="Z99" s="116"/>
      <c r="AA99" s="143"/>
      <c r="AB99" s="143"/>
      <c r="AC99" s="144"/>
      <c r="AE99" s="30"/>
      <c r="AF99" s="146"/>
      <c r="AK99" s="30"/>
      <c r="AL99" s="116"/>
      <c r="AM99" s="143"/>
      <c r="AN99" s="143"/>
      <c r="AO99" s="144"/>
      <c r="AQ99" s="30"/>
      <c r="AR99" s="146"/>
      <c r="AX99" s="30"/>
      <c r="AY99" s="116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</row>
    <row r="100" spans="1:73" ht="14.25" customHeight="1">
      <c r="A100" s="30"/>
      <c r="B100" s="116"/>
      <c r="C100" s="143"/>
      <c r="D100" s="143"/>
      <c r="E100" s="144"/>
      <c r="G100" s="30"/>
      <c r="H100" s="147"/>
      <c r="M100" s="30"/>
      <c r="N100" s="116"/>
      <c r="O100" s="143"/>
      <c r="P100" s="143"/>
      <c r="Q100" s="144"/>
      <c r="S100" s="30"/>
      <c r="T100" s="147"/>
      <c r="Y100" s="30"/>
      <c r="Z100" s="116"/>
      <c r="AA100" s="143"/>
      <c r="AB100" s="143"/>
      <c r="AC100" s="144"/>
      <c r="AE100" s="30"/>
      <c r="AF100" s="147"/>
      <c r="AK100" s="30"/>
      <c r="AL100" s="116"/>
      <c r="AM100" s="143"/>
      <c r="AN100" s="143"/>
      <c r="AO100" s="144"/>
      <c r="AQ100" s="30"/>
      <c r="AR100" s="147"/>
      <c r="AX100" s="30"/>
      <c r="AY100" s="116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</row>
    <row r="101" spans="1:73" ht="14.25" customHeight="1">
      <c r="A101" s="30"/>
      <c r="B101" s="116"/>
      <c r="C101" s="143"/>
      <c r="D101" s="143"/>
      <c r="E101" s="144"/>
      <c r="G101" s="143"/>
      <c r="H101" s="147"/>
      <c r="M101" s="30"/>
      <c r="N101" s="116"/>
      <c r="O101" s="143"/>
      <c r="P101" s="143"/>
      <c r="Q101" s="144"/>
      <c r="S101" s="143"/>
      <c r="T101" s="147"/>
      <c r="Y101" s="30"/>
      <c r="Z101" s="116"/>
      <c r="AA101" s="143"/>
      <c r="AB101" s="143"/>
      <c r="AC101" s="144"/>
      <c r="AE101" s="143"/>
      <c r="AF101" s="147"/>
      <c r="AK101" s="30"/>
      <c r="AL101" s="116"/>
      <c r="AM101" s="143"/>
      <c r="AN101" s="143"/>
      <c r="AO101" s="144"/>
      <c r="AQ101" s="143"/>
      <c r="AR101" s="147"/>
      <c r="AX101" s="30"/>
      <c r="AY101" s="116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</row>
    <row r="102" spans="1:73" ht="14.25" customHeight="1">
      <c r="A102" s="30"/>
      <c r="B102" s="116"/>
      <c r="C102" s="143"/>
      <c r="D102" s="143"/>
      <c r="E102" s="144"/>
      <c r="F102" s="143"/>
      <c r="G102" s="143"/>
      <c r="H102" s="144"/>
      <c r="M102" s="30"/>
      <c r="N102" s="116"/>
      <c r="O102" s="143"/>
      <c r="P102" s="143"/>
      <c r="Q102" s="144"/>
      <c r="R102" s="143"/>
      <c r="S102" s="143"/>
      <c r="T102" s="144"/>
      <c r="Y102" s="30"/>
      <c r="Z102" s="116"/>
      <c r="AA102" s="143"/>
      <c r="AB102" s="143"/>
      <c r="AC102" s="144"/>
      <c r="AD102" s="143"/>
      <c r="AE102" s="143"/>
      <c r="AF102" s="144"/>
      <c r="AK102" s="30"/>
      <c r="AL102" s="116"/>
      <c r="AM102" s="143"/>
      <c r="AN102" s="143"/>
      <c r="AO102" s="144"/>
      <c r="AX102" s="30"/>
      <c r="AY102" s="116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</row>
    <row r="103" spans="1:73" ht="14.25" customHeight="1">
      <c r="A103" s="30"/>
      <c r="B103" s="116"/>
      <c r="C103" s="143"/>
      <c r="D103" s="143"/>
      <c r="E103" s="144"/>
      <c r="F103" s="143"/>
      <c r="G103" s="143"/>
      <c r="H103" s="144"/>
      <c r="M103" s="30"/>
      <c r="N103" s="116"/>
      <c r="O103" s="143"/>
      <c r="P103" s="143"/>
      <c r="Q103" s="144"/>
      <c r="R103" s="143"/>
      <c r="S103" s="143"/>
      <c r="T103" s="144"/>
      <c r="Y103" s="30"/>
      <c r="Z103" s="116"/>
      <c r="AA103" s="143"/>
      <c r="AB103" s="143"/>
      <c r="AC103" s="144"/>
      <c r="AD103" s="143"/>
      <c r="AE103" s="143"/>
      <c r="AF103" s="144"/>
      <c r="AK103" s="30"/>
      <c r="AL103" s="116"/>
      <c r="AM103" s="143"/>
      <c r="AN103" s="143"/>
      <c r="AO103" s="144"/>
      <c r="AX103" s="30"/>
      <c r="AY103" s="116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</row>
    <row r="104" spans="1:73" ht="14.25" customHeight="1">
      <c r="A104" s="30"/>
      <c r="B104" s="116"/>
      <c r="C104" s="143"/>
      <c r="D104" s="143"/>
      <c r="E104" s="144"/>
      <c r="F104" s="143"/>
      <c r="G104" s="143"/>
      <c r="H104" s="144"/>
      <c r="M104" s="30"/>
      <c r="N104" s="116"/>
      <c r="O104" s="143"/>
      <c r="P104" s="143"/>
      <c r="Q104" s="144"/>
      <c r="R104" s="143"/>
      <c r="S104" s="143"/>
      <c r="T104" s="144"/>
      <c r="Y104" s="30"/>
      <c r="Z104" s="116"/>
      <c r="AA104" s="143"/>
      <c r="AB104" s="143"/>
      <c r="AC104" s="144"/>
      <c r="AD104" s="143"/>
      <c r="AE104" s="143"/>
      <c r="AF104" s="144"/>
      <c r="AK104" s="30"/>
      <c r="AL104" s="116"/>
      <c r="AM104" s="143"/>
      <c r="AN104" s="143"/>
      <c r="AO104" s="144"/>
      <c r="AX104" s="30"/>
      <c r="AY104" s="116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</row>
    <row r="105" spans="1:73" ht="14.25" customHeight="1">
      <c r="A105" s="30"/>
      <c r="B105" s="116"/>
      <c r="C105" s="143"/>
      <c r="D105" s="143"/>
      <c r="E105" s="144"/>
      <c r="F105" s="143"/>
      <c r="G105" s="143"/>
      <c r="H105" s="144"/>
      <c r="M105" s="30"/>
      <c r="N105" s="116"/>
      <c r="O105" s="143"/>
      <c r="P105" s="143"/>
      <c r="Q105" s="144"/>
      <c r="R105" s="143"/>
      <c r="S105" s="143"/>
      <c r="T105" s="144"/>
      <c r="Y105" s="30"/>
      <c r="Z105" s="116"/>
      <c r="AA105" s="143"/>
      <c r="AB105" s="143"/>
      <c r="AC105" s="144"/>
      <c r="AD105" s="143"/>
      <c r="AE105" s="143"/>
      <c r="AF105" s="144"/>
      <c r="AK105" s="30"/>
      <c r="AL105" s="116"/>
      <c r="AM105" s="143"/>
      <c r="AN105" s="143"/>
      <c r="AO105" s="144"/>
      <c r="AX105" s="30"/>
      <c r="AY105" s="116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</row>
    <row r="106" spans="1:73" ht="14.25" customHeight="1">
      <c r="A106" s="30"/>
      <c r="B106" s="116"/>
      <c r="C106" s="143"/>
      <c r="D106" s="143"/>
      <c r="E106" s="144"/>
      <c r="F106" s="143"/>
      <c r="G106" s="143"/>
      <c r="H106" s="144"/>
      <c r="M106" s="30"/>
      <c r="N106" s="116"/>
      <c r="O106" s="143"/>
      <c r="P106" s="143"/>
      <c r="Q106" s="144"/>
      <c r="R106" s="143"/>
      <c r="S106" s="143"/>
      <c r="T106" s="144"/>
      <c r="Y106" s="30"/>
      <c r="Z106" s="116"/>
      <c r="AA106" s="143"/>
      <c r="AB106" s="143"/>
      <c r="AC106" s="144"/>
      <c r="AD106" s="143"/>
      <c r="AE106" s="143"/>
      <c r="AF106" s="144"/>
      <c r="AK106" s="30"/>
      <c r="AL106" s="116"/>
      <c r="AM106" s="143"/>
      <c r="AN106" s="143"/>
      <c r="AO106" s="144"/>
      <c r="AX106" s="30"/>
      <c r="AY106" s="116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</row>
    <row r="107" spans="1:73" ht="14.25" customHeight="1">
      <c r="A107" s="30"/>
      <c r="B107" s="116"/>
      <c r="C107" s="143"/>
      <c r="D107" s="143"/>
      <c r="E107" s="144"/>
      <c r="F107" s="143"/>
      <c r="G107" s="143"/>
      <c r="H107" s="144"/>
      <c r="M107" s="30"/>
      <c r="N107" s="116"/>
      <c r="O107" s="143"/>
      <c r="P107" s="143"/>
      <c r="Q107" s="144"/>
      <c r="R107" s="143"/>
      <c r="S107" s="143"/>
      <c r="T107" s="144"/>
      <c r="Y107" s="30"/>
      <c r="Z107" s="116"/>
      <c r="AA107" s="143"/>
      <c r="AB107" s="143"/>
      <c r="AC107" s="144"/>
      <c r="AD107" s="143"/>
      <c r="AE107" s="143"/>
      <c r="AF107" s="144"/>
      <c r="AK107" s="30"/>
      <c r="AL107" s="116"/>
      <c r="AM107" s="143"/>
      <c r="AN107" s="143"/>
      <c r="AO107" s="144"/>
      <c r="AP107" s="143"/>
      <c r="AX107" s="30"/>
      <c r="AY107" s="116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</row>
    <row r="108" spans="1:73" ht="14.25" customHeight="1">
      <c r="A108" s="30"/>
      <c r="B108" s="116"/>
      <c r="C108" s="143"/>
      <c r="D108" s="143"/>
      <c r="E108" s="144"/>
      <c r="F108" s="143"/>
      <c r="G108" s="143"/>
      <c r="H108" s="144"/>
      <c r="M108" s="30"/>
      <c r="N108" s="116"/>
      <c r="O108" s="143"/>
      <c r="P108" s="143"/>
      <c r="Q108" s="144"/>
      <c r="R108" s="143"/>
      <c r="S108" s="143"/>
      <c r="T108" s="144"/>
      <c r="Y108" s="30"/>
      <c r="Z108" s="116"/>
      <c r="AA108" s="143"/>
      <c r="AB108" s="143"/>
      <c r="AC108" s="144"/>
      <c r="AD108" s="143"/>
      <c r="AE108" s="143"/>
      <c r="AF108" s="144"/>
      <c r="AK108" s="30"/>
      <c r="AL108" s="116"/>
      <c r="AM108" s="143"/>
      <c r="AN108" s="143"/>
      <c r="AO108" s="144"/>
      <c r="AX108" s="30"/>
      <c r="AY108" s="116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</row>
    <row r="109" spans="1:73" ht="14.25" customHeight="1">
      <c r="A109" s="30"/>
      <c r="B109" s="116"/>
      <c r="C109" s="143"/>
      <c r="D109" s="143"/>
      <c r="E109" s="144"/>
      <c r="F109" s="143"/>
      <c r="G109" s="143"/>
      <c r="H109" s="144"/>
      <c r="M109" s="30"/>
      <c r="N109" s="116"/>
      <c r="O109" s="143"/>
      <c r="P109" s="143"/>
      <c r="Q109" s="144"/>
      <c r="R109" s="143"/>
      <c r="S109" s="143"/>
      <c r="T109" s="144"/>
      <c r="Y109" s="30"/>
      <c r="Z109" s="116"/>
      <c r="AA109" s="143"/>
      <c r="AB109" s="143"/>
      <c r="AC109" s="144"/>
      <c r="AD109" s="143"/>
      <c r="AE109" s="143"/>
      <c r="AF109" s="144"/>
      <c r="AK109" s="30"/>
      <c r="AL109" s="116"/>
      <c r="AM109" s="143"/>
      <c r="AN109" s="143"/>
      <c r="AO109" s="144"/>
      <c r="AX109" s="30"/>
      <c r="AY109" s="116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</row>
    <row r="110" spans="1:73" ht="14.25" customHeight="1">
      <c r="A110" s="30"/>
      <c r="B110" s="116"/>
      <c r="C110" s="143"/>
      <c r="D110" s="143"/>
      <c r="E110" s="144"/>
      <c r="F110" s="143"/>
      <c r="G110" s="143"/>
      <c r="H110" s="144"/>
      <c r="M110" s="30"/>
      <c r="N110" s="116"/>
      <c r="O110" s="143"/>
      <c r="P110" s="143"/>
      <c r="Q110" s="144"/>
      <c r="R110" s="143"/>
      <c r="S110" s="143"/>
      <c r="T110" s="144"/>
      <c r="Y110" s="30"/>
      <c r="Z110" s="116"/>
      <c r="AA110" s="143"/>
      <c r="AB110" s="143"/>
      <c r="AC110" s="144"/>
      <c r="AD110" s="143"/>
      <c r="AE110" s="143"/>
      <c r="AF110" s="144"/>
      <c r="AK110" s="30"/>
      <c r="AL110" s="116"/>
      <c r="AM110" s="143"/>
      <c r="AN110" s="143"/>
      <c r="AO110" s="144"/>
      <c r="AP110" s="143"/>
      <c r="AX110" s="30"/>
      <c r="AY110" s="116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</row>
    <row r="111" spans="1:73" ht="14.25" customHeight="1">
      <c r="A111" s="30"/>
      <c r="B111" s="116"/>
      <c r="C111" s="143"/>
      <c r="D111" s="143"/>
      <c r="E111" s="144"/>
      <c r="F111" s="143"/>
      <c r="G111" s="143"/>
      <c r="H111" s="144"/>
      <c r="M111" s="30"/>
      <c r="N111" s="116"/>
      <c r="O111" s="143"/>
      <c r="P111" s="143"/>
      <c r="Q111" s="144"/>
      <c r="R111" s="143"/>
      <c r="S111" s="143"/>
      <c r="T111" s="144"/>
      <c r="Y111" s="30"/>
      <c r="Z111" s="116"/>
      <c r="AA111" s="143"/>
      <c r="AB111" s="143"/>
      <c r="AC111" s="144"/>
      <c r="AD111" s="143"/>
      <c r="AE111" s="143"/>
      <c r="AF111" s="144"/>
      <c r="AK111" s="30"/>
      <c r="AL111" s="116"/>
      <c r="AM111" s="143"/>
      <c r="AN111" s="143"/>
      <c r="AO111" s="144"/>
      <c r="AP111" s="143"/>
      <c r="AX111" s="30"/>
      <c r="AY111" s="116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</row>
    <row r="112" spans="1:73" ht="14.25" customHeight="1">
      <c r="A112" s="30"/>
      <c r="B112" s="116"/>
      <c r="C112" s="143"/>
      <c r="D112" s="143"/>
      <c r="E112" s="144"/>
      <c r="F112" s="143"/>
      <c r="G112" s="143"/>
      <c r="H112" s="144"/>
      <c r="M112" s="30"/>
      <c r="N112" s="116"/>
      <c r="O112" s="143"/>
      <c r="P112" s="143"/>
      <c r="Q112" s="144"/>
      <c r="R112" s="143"/>
      <c r="S112" s="143"/>
      <c r="T112" s="144"/>
      <c r="Y112" s="30"/>
      <c r="Z112" s="116"/>
      <c r="AA112" s="143"/>
      <c r="AB112" s="143"/>
      <c r="AC112" s="144"/>
      <c r="AD112" s="143"/>
      <c r="AE112" s="143"/>
      <c r="AF112" s="144"/>
      <c r="AK112" s="30"/>
      <c r="AL112" s="116"/>
      <c r="AM112" s="143"/>
      <c r="AN112" s="143"/>
      <c r="AO112" s="144"/>
      <c r="AP112" s="143"/>
      <c r="AX112" s="30"/>
      <c r="AY112" s="116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</row>
    <row r="113" spans="1:73" ht="14.25" customHeight="1">
      <c r="A113" s="30"/>
      <c r="B113" s="116"/>
      <c r="C113" s="143"/>
      <c r="D113" s="143"/>
      <c r="E113" s="144"/>
      <c r="F113" s="143"/>
      <c r="G113" s="143"/>
      <c r="H113" s="144"/>
      <c r="M113" s="30"/>
      <c r="N113" s="116"/>
      <c r="O113" s="143"/>
      <c r="P113" s="143"/>
      <c r="Q113" s="144"/>
      <c r="R113" s="143"/>
      <c r="S113" s="143"/>
      <c r="T113" s="144"/>
      <c r="Y113" s="30"/>
      <c r="Z113" s="116"/>
      <c r="AA113" s="143"/>
      <c r="AB113" s="143"/>
      <c r="AC113" s="144"/>
      <c r="AD113" s="143"/>
      <c r="AE113" s="143"/>
      <c r="AF113" s="144"/>
      <c r="AK113" s="30"/>
      <c r="AL113" s="116"/>
      <c r="AM113" s="143"/>
      <c r="AN113" s="143"/>
      <c r="AO113" s="144"/>
      <c r="AP113" s="143"/>
      <c r="AX113" s="30"/>
      <c r="AY113" s="116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</row>
    <row r="114" spans="1:73" ht="14.25" customHeight="1">
      <c r="A114" s="30"/>
      <c r="B114" s="116"/>
      <c r="C114" s="143"/>
      <c r="D114" s="143"/>
      <c r="E114" s="144"/>
      <c r="F114" s="143"/>
      <c r="G114" s="143"/>
      <c r="H114" s="144"/>
      <c r="M114" s="30"/>
      <c r="N114" s="116"/>
      <c r="O114" s="143"/>
      <c r="P114" s="143"/>
      <c r="Q114" s="144"/>
      <c r="R114" s="143"/>
      <c r="S114" s="143"/>
      <c r="T114" s="144"/>
      <c r="Y114" s="30"/>
      <c r="Z114" s="116"/>
      <c r="AA114" s="143"/>
      <c r="AB114" s="143"/>
      <c r="AC114" s="144"/>
      <c r="AD114" s="143"/>
      <c r="AE114" s="143"/>
      <c r="AF114" s="144"/>
      <c r="AK114" s="30"/>
      <c r="AL114" s="116"/>
      <c r="AM114" s="143"/>
      <c r="AN114" s="143"/>
      <c r="AO114" s="144"/>
      <c r="AP114" s="143"/>
      <c r="AX114" s="30"/>
      <c r="AY114" s="116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</row>
    <row r="115" spans="1:73" ht="14.25" customHeight="1">
      <c r="A115" s="30"/>
      <c r="B115" s="116"/>
      <c r="C115" s="143"/>
      <c r="D115" s="143"/>
      <c r="E115" s="144"/>
      <c r="F115" s="143"/>
      <c r="G115" s="143"/>
      <c r="H115" s="144"/>
      <c r="M115" s="30"/>
      <c r="N115" s="116"/>
      <c r="O115" s="143"/>
      <c r="P115" s="143"/>
      <c r="Q115" s="144"/>
      <c r="R115" s="143"/>
      <c r="S115" s="143"/>
      <c r="T115" s="144"/>
      <c r="Y115" s="30"/>
      <c r="Z115" s="116"/>
      <c r="AA115" s="143"/>
      <c r="AB115" s="143"/>
      <c r="AC115" s="144"/>
      <c r="AD115" s="143"/>
      <c r="AE115" s="143"/>
      <c r="AF115" s="144"/>
      <c r="AK115" s="30"/>
      <c r="AL115" s="116"/>
      <c r="AM115" s="143"/>
      <c r="AN115" s="143"/>
      <c r="AO115" s="144"/>
      <c r="AP115" s="143"/>
      <c r="AX115" s="30"/>
      <c r="AY115" s="116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</row>
    <row r="116" spans="1:73" ht="14.25" customHeight="1">
      <c r="A116" s="30"/>
      <c r="B116" s="116"/>
      <c r="C116" s="143"/>
      <c r="D116" s="143"/>
      <c r="E116" s="144"/>
      <c r="F116" s="143"/>
      <c r="G116" s="143"/>
      <c r="H116" s="144"/>
      <c r="M116" s="30"/>
      <c r="N116" s="116"/>
      <c r="O116" s="143"/>
      <c r="P116" s="143"/>
      <c r="Q116" s="144"/>
      <c r="R116" s="143"/>
      <c r="S116" s="143"/>
      <c r="T116" s="144"/>
      <c r="Y116" s="30"/>
      <c r="Z116" s="116"/>
      <c r="AA116" s="143"/>
      <c r="AB116" s="143"/>
      <c r="AC116" s="144"/>
      <c r="AD116" s="143"/>
      <c r="AE116" s="143"/>
      <c r="AF116" s="144"/>
      <c r="AK116" s="30"/>
      <c r="AL116" s="116"/>
      <c r="AM116" s="143"/>
      <c r="AN116" s="143"/>
      <c r="AO116" s="144"/>
      <c r="AP116" s="143"/>
      <c r="AX116" s="30"/>
      <c r="AY116" s="116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</row>
    <row r="117" spans="1:73" ht="14.25" customHeight="1">
      <c r="A117" s="30"/>
      <c r="B117" s="116"/>
      <c r="C117" s="143"/>
      <c r="D117" s="143"/>
      <c r="E117" s="144"/>
      <c r="F117" s="143"/>
      <c r="G117" s="143"/>
      <c r="H117" s="144"/>
      <c r="M117" s="30"/>
      <c r="N117" s="116"/>
      <c r="O117" s="143"/>
      <c r="P117" s="143"/>
      <c r="Q117" s="144"/>
      <c r="R117" s="143"/>
      <c r="S117" s="143"/>
      <c r="T117" s="144"/>
      <c r="Y117" s="30"/>
      <c r="Z117" s="116"/>
      <c r="AA117" s="143"/>
      <c r="AB117" s="143"/>
      <c r="AC117" s="144"/>
      <c r="AD117" s="143"/>
      <c r="AE117" s="143"/>
      <c r="AF117" s="144"/>
      <c r="AK117" s="30"/>
      <c r="AL117" s="116"/>
      <c r="AM117" s="143"/>
      <c r="AN117" s="143"/>
      <c r="AO117" s="144"/>
      <c r="AP117" s="143"/>
      <c r="AX117" s="30"/>
      <c r="AY117" s="116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</row>
    <row r="118" spans="1:73" ht="14.25" customHeight="1">
      <c r="A118" s="30"/>
      <c r="B118" s="116"/>
      <c r="C118" s="143"/>
      <c r="D118" s="143"/>
      <c r="E118" s="144"/>
      <c r="F118" s="143"/>
      <c r="G118" s="143"/>
      <c r="H118" s="144"/>
      <c r="M118" s="30"/>
      <c r="N118" s="116"/>
      <c r="O118" s="143"/>
      <c r="P118" s="143"/>
      <c r="Q118" s="144"/>
      <c r="R118" s="143"/>
      <c r="S118" s="143"/>
      <c r="T118" s="144"/>
      <c r="Y118" s="30"/>
      <c r="Z118" s="116"/>
      <c r="AA118" s="143"/>
      <c r="AB118" s="143"/>
      <c r="AC118" s="144"/>
      <c r="AD118" s="143"/>
      <c r="AE118" s="143"/>
      <c r="AF118" s="144"/>
      <c r="AK118" s="30"/>
      <c r="AL118" s="116"/>
      <c r="AM118" s="143"/>
      <c r="AN118" s="143"/>
      <c r="AO118" s="144"/>
      <c r="AP118" s="143"/>
      <c r="AX118" s="30"/>
      <c r="AY118" s="116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</row>
    <row r="119" spans="1:73" ht="14.25" customHeight="1">
      <c r="A119" s="30"/>
      <c r="B119" s="116"/>
      <c r="C119" s="143"/>
      <c r="D119" s="143"/>
      <c r="E119" s="144"/>
      <c r="F119" s="143"/>
      <c r="G119" s="143"/>
      <c r="H119" s="144"/>
      <c r="M119" s="30"/>
      <c r="N119" s="116"/>
      <c r="O119" s="143"/>
      <c r="P119" s="143"/>
      <c r="Q119" s="144"/>
      <c r="R119" s="143"/>
      <c r="S119" s="143"/>
      <c r="T119" s="144"/>
      <c r="Y119" s="30"/>
      <c r="Z119" s="116"/>
      <c r="AA119" s="143"/>
      <c r="AB119" s="143"/>
      <c r="AC119" s="144"/>
      <c r="AD119" s="143"/>
      <c r="AE119" s="143"/>
      <c r="AF119" s="144"/>
      <c r="AK119" s="30"/>
      <c r="AL119" s="116"/>
      <c r="AM119" s="143"/>
      <c r="AN119" s="143"/>
      <c r="AO119" s="144"/>
      <c r="AP119" s="143"/>
      <c r="AX119" s="30"/>
      <c r="AY119" s="116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</row>
    <row r="120" spans="1:73" ht="14.25" customHeight="1">
      <c r="A120" s="30"/>
      <c r="B120" s="116"/>
      <c r="C120" s="143"/>
      <c r="D120" s="143"/>
      <c r="E120" s="144"/>
      <c r="F120" s="143"/>
      <c r="G120" s="143"/>
      <c r="H120" s="144"/>
      <c r="M120" s="30"/>
      <c r="N120" s="116"/>
      <c r="O120" s="143"/>
      <c r="P120" s="143"/>
      <c r="Q120" s="144"/>
      <c r="R120" s="143"/>
      <c r="S120" s="143"/>
      <c r="T120" s="144"/>
      <c r="Y120" s="30"/>
      <c r="Z120" s="116"/>
      <c r="AA120" s="143"/>
      <c r="AB120" s="143"/>
      <c r="AC120" s="144"/>
      <c r="AD120" s="143"/>
      <c r="AE120" s="143"/>
      <c r="AF120" s="144"/>
      <c r="AK120" s="30"/>
      <c r="AL120" s="116"/>
      <c r="AM120" s="143"/>
      <c r="AN120" s="143"/>
      <c r="AO120" s="144"/>
      <c r="AP120" s="143"/>
      <c r="AX120" s="30"/>
      <c r="AY120" s="116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</row>
    <row r="121" spans="1:73" ht="14.25" customHeight="1">
      <c r="A121" s="30"/>
      <c r="B121" s="116"/>
      <c r="C121" s="143"/>
      <c r="D121" s="143"/>
      <c r="E121" s="144"/>
      <c r="F121" s="143"/>
      <c r="G121" s="143"/>
      <c r="H121" s="144"/>
      <c r="M121" s="30"/>
      <c r="N121" s="116"/>
      <c r="O121" s="143"/>
      <c r="P121" s="143"/>
      <c r="Q121" s="144"/>
      <c r="R121" s="143"/>
      <c r="S121" s="143"/>
      <c r="T121" s="144"/>
      <c r="Y121" s="30"/>
      <c r="Z121" s="116"/>
      <c r="AA121" s="143"/>
      <c r="AB121" s="143"/>
      <c r="AC121" s="144"/>
      <c r="AD121" s="143"/>
      <c r="AE121" s="143"/>
      <c r="AF121" s="144"/>
      <c r="AK121" s="30"/>
      <c r="AL121" s="116"/>
      <c r="AM121" s="143"/>
      <c r="AN121" s="143"/>
      <c r="AO121" s="144"/>
      <c r="AP121" s="143"/>
      <c r="AX121" s="30"/>
      <c r="AY121" s="116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</row>
    <row r="122" spans="1:73" ht="14.25" customHeight="1">
      <c r="A122" s="30"/>
      <c r="B122" s="116"/>
      <c r="C122" s="143"/>
      <c r="D122" s="143"/>
      <c r="E122" s="144"/>
      <c r="F122" s="143"/>
      <c r="G122" s="143"/>
      <c r="H122" s="144"/>
      <c r="M122" s="30"/>
      <c r="N122" s="116"/>
      <c r="O122" s="143"/>
      <c r="P122" s="143"/>
      <c r="Q122" s="144"/>
      <c r="R122" s="143"/>
      <c r="S122" s="143"/>
      <c r="T122" s="144"/>
      <c r="Y122" s="30"/>
      <c r="Z122" s="116"/>
      <c r="AA122" s="143"/>
      <c r="AB122" s="143"/>
      <c r="AC122" s="144"/>
      <c r="AD122" s="143"/>
      <c r="AE122" s="143"/>
      <c r="AF122" s="144"/>
      <c r="AK122" s="30"/>
      <c r="AL122" s="116"/>
      <c r="AM122" s="143"/>
      <c r="AN122" s="143"/>
      <c r="AO122" s="144"/>
      <c r="AP122" s="143"/>
      <c r="AX122" s="30"/>
      <c r="AY122" s="116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</row>
    <row r="123" spans="1:73" ht="14.25" customHeight="1">
      <c r="A123" s="30"/>
      <c r="B123" s="116"/>
      <c r="C123" s="143"/>
      <c r="D123" s="143"/>
      <c r="E123" s="144"/>
      <c r="F123" s="143"/>
      <c r="G123" s="143"/>
      <c r="H123" s="144"/>
      <c r="M123" s="30"/>
      <c r="N123" s="116"/>
      <c r="O123" s="143"/>
      <c r="P123" s="143"/>
      <c r="Q123" s="144"/>
      <c r="R123" s="143"/>
      <c r="S123" s="143"/>
      <c r="T123" s="144"/>
      <c r="Y123" s="30"/>
      <c r="Z123" s="116"/>
      <c r="AA123" s="143"/>
      <c r="AB123" s="143"/>
      <c r="AC123" s="144"/>
      <c r="AD123" s="143"/>
      <c r="AE123" s="143"/>
      <c r="AF123" s="144"/>
      <c r="AK123" s="30"/>
      <c r="AL123" s="116"/>
      <c r="AM123" s="143"/>
      <c r="AN123" s="143"/>
      <c r="AO123" s="144"/>
      <c r="AP123" s="143"/>
      <c r="AX123" s="30"/>
      <c r="AY123" s="116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</row>
    <row r="124" spans="1:73" ht="14.25" customHeight="1">
      <c r="A124" s="30"/>
      <c r="B124" s="116"/>
      <c r="C124" s="143"/>
      <c r="D124" s="143"/>
      <c r="E124" s="144"/>
      <c r="F124" s="143"/>
      <c r="G124" s="143"/>
      <c r="H124" s="144"/>
      <c r="M124" s="30"/>
      <c r="N124" s="116"/>
      <c r="O124" s="143"/>
      <c r="P124" s="143"/>
      <c r="Q124" s="144"/>
      <c r="R124" s="143"/>
      <c r="S124" s="143"/>
      <c r="T124" s="144"/>
      <c r="Y124" s="30"/>
      <c r="Z124" s="116"/>
      <c r="AA124" s="143"/>
      <c r="AB124" s="143"/>
      <c r="AC124" s="144"/>
      <c r="AD124" s="143"/>
      <c r="AE124" s="143"/>
      <c r="AF124" s="144"/>
      <c r="AK124" s="30"/>
      <c r="AL124" s="116"/>
      <c r="AM124" s="143"/>
      <c r="AN124" s="143"/>
      <c r="AO124" s="144"/>
      <c r="AP124" s="143"/>
      <c r="AX124" s="30"/>
      <c r="AY124" s="116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</row>
    <row r="125" spans="1:73" ht="14.25" customHeight="1">
      <c r="A125" s="30"/>
      <c r="B125" s="116"/>
      <c r="C125" s="143"/>
      <c r="D125" s="143"/>
      <c r="E125" s="144"/>
      <c r="F125" s="143"/>
      <c r="G125" s="143"/>
      <c r="H125" s="144"/>
      <c r="M125" s="30"/>
      <c r="N125" s="116"/>
      <c r="O125" s="143"/>
      <c r="P125" s="143"/>
      <c r="Q125" s="144"/>
      <c r="R125" s="143"/>
      <c r="S125" s="143"/>
      <c r="T125" s="144"/>
      <c r="Y125" s="30"/>
      <c r="Z125" s="116"/>
      <c r="AA125" s="143"/>
      <c r="AB125" s="143"/>
      <c r="AC125" s="144"/>
      <c r="AD125" s="143"/>
      <c r="AE125" s="143"/>
      <c r="AF125" s="144"/>
      <c r="AK125" s="30"/>
      <c r="AL125" s="116"/>
      <c r="AM125" s="143"/>
      <c r="AN125" s="143"/>
      <c r="AO125" s="144"/>
      <c r="AP125" s="143"/>
      <c r="AX125" s="30"/>
      <c r="AY125" s="116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</row>
    <row r="126" spans="1:73" ht="14.25" customHeight="1">
      <c r="A126" s="30"/>
      <c r="B126" s="116"/>
      <c r="C126" s="143"/>
      <c r="D126" s="143"/>
      <c r="E126" s="144"/>
      <c r="F126" s="143"/>
      <c r="G126" s="143"/>
      <c r="H126" s="144"/>
      <c r="M126" s="30"/>
      <c r="N126" s="116"/>
      <c r="O126" s="143"/>
      <c r="P126" s="143"/>
      <c r="Q126" s="144"/>
      <c r="R126" s="143"/>
      <c r="S126" s="143"/>
      <c r="T126" s="144"/>
      <c r="Y126" s="30"/>
      <c r="Z126" s="116"/>
      <c r="AA126" s="143"/>
      <c r="AB126" s="143"/>
      <c r="AC126" s="144"/>
      <c r="AD126" s="143"/>
      <c r="AE126" s="143"/>
      <c r="AF126" s="144"/>
      <c r="AK126" s="30"/>
      <c r="AL126" s="116"/>
      <c r="AM126" s="143"/>
      <c r="AN126" s="143"/>
      <c r="AO126" s="144"/>
      <c r="AP126" s="143"/>
      <c r="AX126" s="30"/>
      <c r="AY126" s="116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</row>
    <row r="127" spans="1:73" ht="14.25" customHeight="1">
      <c r="A127" s="30"/>
      <c r="B127" s="116"/>
      <c r="C127" s="143"/>
      <c r="D127" s="143"/>
      <c r="E127" s="144"/>
      <c r="F127" s="143"/>
      <c r="G127" s="143"/>
      <c r="H127" s="144"/>
      <c r="M127" s="30"/>
      <c r="N127" s="116"/>
      <c r="O127" s="143"/>
      <c r="P127" s="143"/>
      <c r="Q127" s="144"/>
      <c r="R127" s="143"/>
      <c r="S127" s="143"/>
      <c r="T127" s="144"/>
      <c r="Y127" s="30"/>
      <c r="Z127" s="116"/>
      <c r="AA127" s="143"/>
      <c r="AB127" s="143"/>
      <c r="AC127" s="144"/>
      <c r="AD127" s="143"/>
      <c r="AE127" s="143"/>
      <c r="AF127" s="144"/>
      <c r="AK127" s="30"/>
      <c r="AL127" s="116"/>
      <c r="AM127" s="143"/>
      <c r="AN127" s="143"/>
      <c r="AO127" s="144"/>
      <c r="AP127" s="143"/>
      <c r="AX127" s="30"/>
      <c r="AY127" s="116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</row>
    <row r="128" spans="1:73" ht="14.25" customHeight="1">
      <c r="A128" s="30"/>
      <c r="B128" s="116"/>
      <c r="C128" s="143"/>
      <c r="D128" s="143"/>
      <c r="E128" s="144"/>
      <c r="F128" s="143"/>
      <c r="G128" s="143"/>
      <c r="H128" s="144"/>
      <c r="M128" s="30"/>
      <c r="N128" s="116"/>
      <c r="O128" s="143"/>
      <c r="P128" s="143"/>
      <c r="Q128" s="144"/>
      <c r="R128" s="143"/>
      <c r="S128" s="143"/>
      <c r="T128" s="144"/>
      <c r="Y128" s="30"/>
      <c r="Z128" s="116"/>
      <c r="AA128" s="143"/>
      <c r="AB128" s="143"/>
      <c r="AC128" s="144"/>
      <c r="AD128" s="143"/>
      <c r="AE128" s="143"/>
      <c r="AF128" s="144"/>
      <c r="AK128" s="30"/>
      <c r="AL128" s="116"/>
      <c r="AM128" s="143"/>
      <c r="AN128" s="143"/>
      <c r="AO128" s="144"/>
      <c r="AP128" s="143"/>
      <c r="AX128" s="30"/>
      <c r="AY128" s="116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</row>
    <row r="129" spans="1:73" ht="14.25" customHeight="1">
      <c r="A129" s="30"/>
      <c r="B129" s="116"/>
      <c r="C129" s="143"/>
      <c r="D129" s="143"/>
      <c r="E129" s="144"/>
      <c r="F129" s="143"/>
      <c r="G129" s="143"/>
      <c r="H129" s="144"/>
      <c r="M129" s="30"/>
      <c r="N129" s="116"/>
      <c r="O129" s="143"/>
      <c r="P129" s="143"/>
      <c r="Q129" s="144"/>
      <c r="R129" s="143"/>
      <c r="S129" s="143"/>
      <c r="T129" s="144"/>
      <c r="Y129" s="30"/>
      <c r="Z129" s="116"/>
      <c r="AA129" s="143"/>
      <c r="AB129" s="143"/>
      <c r="AC129" s="144"/>
      <c r="AD129" s="143"/>
      <c r="AE129" s="143"/>
      <c r="AF129" s="144"/>
      <c r="AK129" s="30"/>
      <c r="AL129" s="116"/>
      <c r="AM129" s="143"/>
      <c r="AN129" s="143"/>
      <c r="AO129" s="144"/>
      <c r="AP129" s="143"/>
      <c r="AX129" s="30"/>
      <c r="AY129" s="116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</row>
    <row r="130" spans="1:73" ht="14.25" customHeight="1">
      <c r="A130" s="30"/>
      <c r="B130" s="116"/>
      <c r="C130" s="143"/>
      <c r="D130" s="143"/>
      <c r="E130" s="144"/>
      <c r="F130" s="143"/>
      <c r="G130" s="143"/>
      <c r="H130" s="144"/>
      <c r="M130" s="30"/>
      <c r="N130" s="116"/>
      <c r="O130" s="143"/>
      <c r="P130" s="143"/>
      <c r="Q130" s="144"/>
      <c r="R130" s="143"/>
      <c r="S130" s="143"/>
      <c r="T130" s="144"/>
      <c r="Y130" s="30"/>
      <c r="Z130" s="116"/>
      <c r="AA130" s="143"/>
      <c r="AB130" s="143"/>
      <c r="AC130" s="144"/>
      <c r="AD130" s="143"/>
      <c r="AE130" s="143"/>
      <c r="AF130" s="144"/>
      <c r="AK130" s="30"/>
      <c r="AL130" s="116"/>
      <c r="AM130" s="143"/>
      <c r="AN130" s="143"/>
      <c r="AO130" s="144"/>
      <c r="AP130" s="143"/>
      <c r="AX130" s="30"/>
      <c r="AY130" s="116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</row>
    <row r="131" spans="1:73" ht="14.25" customHeight="1">
      <c r="A131" s="30"/>
      <c r="B131" s="116"/>
      <c r="C131" s="143"/>
      <c r="D131" s="143"/>
      <c r="E131" s="144"/>
      <c r="F131" s="143"/>
      <c r="G131" s="143"/>
      <c r="H131" s="144"/>
      <c r="M131" s="30"/>
      <c r="N131" s="116"/>
      <c r="O131" s="143"/>
      <c r="P131" s="143"/>
      <c r="Q131" s="144"/>
      <c r="R131" s="143"/>
      <c r="S131" s="143"/>
      <c r="T131" s="144"/>
      <c r="Y131" s="30"/>
      <c r="Z131" s="116"/>
      <c r="AA131" s="143"/>
      <c r="AB131" s="143"/>
      <c r="AC131" s="144"/>
      <c r="AD131" s="143"/>
      <c r="AE131" s="143"/>
      <c r="AF131" s="144"/>
      <c r="AK131" s="30"/>
      <c r="AL131" s="116"/>
      <c r="AM131" s="143"/>
      <c r="AN131" s="143"/>
      <c r="AO131" s="144"/>
      <c r="AP131" s="143"/>
      <c r="AX131" s="30"/>
      <c r="AY131" s="116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</row>
    <row r="132" spans="1:73" ht="14.25" customHeight="1">
      <c r="A132" s="30"/>
      <c r="B132" s="116"/>
      <c r="C132" s="143"/>
      <c r="D132" s="143"/>
      <c r="E132" s="144"/>
      <c r="F132" s="143"/>
      <c r="G132" s="143"/>
      <c r="H132" s="144"/>
      <c r="M132" s="30"/>
      <c r="N132" s="116"/>
      <c r="O132" s="143"/>
      <c r="P132" s="143"/>
      <c r="Q132" s="144"/>
      <c r="R132" s="143"/>
      <c r="S132" s="143"/>
      <c r="T132" s="144"/>
      <c r="Y132" s="30"/>
      <c r="Z132" s="116"/>
      <c r="AA132" s="143"/>
      <c r="AB132" s="143"/>
      <c r="AC132" s="144"/>
      <c r="AD132" s="143"/>
      <c r="AE132" s="143"/>
      <c r="AF132" s="144"/>
      <c r="AK132" s="30"/>
      <c r="AL132" s="116"/>
      <c r="AM132" s="143"/>
      <c r="AN132" s="143"/>
      <c r="AO132" s="144"/>
      <c r="AP132" s="143"/>
      <c r="AX132" s="30"/>
      <c r="AY132" s="116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</row>
    <row r="133" spans="1:73" ht="14.25" customHeight="1">
      <c r="A133" s="30"/>
      <c r="B133" s="116"/>
      <c r="C133" s="143"/>
      <c r="D133" s="143"/>
      <c r="E133" s="144"/>
      <c r="F133" s="143"/>
      <c r="G133" s="143"/>
      <c r="H133" s="144"/>
      <c r="M133" s="30"/>
      <c r="N133" s="116"/>
      <c r="O133" s="143"/>
      <c r="P133" s="143"/>
      <c r="Q133" s="144"/>
      <c r="R133" s="143"/>
      <c r="S133" s="143"/>
      <c r="T133" s="144"/>
      <c r="Y133" s="30"/>
      <c r="Z133" s="116"/>
      <c r="AA133" s="143"/>
      <c r="AB133" s="143"/>
      <c r="AC133" s="144"/>
      <c r="AD133" s="143"/>
      <c r="AE133" s="143"/>
      <c r="AF133" s="144"/>
      <c r="AK133" s="30"/>
      <c r="AL133" s="116"/>
      <c r="AM133" s="143"/>
      <c r="AN133" s="143"/>
      <c r="AO133" s="144"/>
      <c r="AP133" s="143"/>
      <c r="AX133" s="30"/>
      <c r="AY133" s="116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</row>
    <row r="134" spans="1:73" ht="14.25" customHeight="1">
      <c r="A134" s="30"/>
      <c r="B134" s="116"/>
      <c r="C134" s="143"/>
      <c r="D134" s="143"/>
      <c r="E134" s="144"/>
      <c r="F134" s="143"/>
      <c r="G134" s="143"/>
      <c r="H134" s="144"/>
      <c r="M134" s="30"/>
      <c r="N134" s="116"/>
      <c r="O134" s="143"/>
      <c r="P134" s="143"/>
      <c r="Q134" s="144"/>
      <c r="R134" s="143"/>
      <c r="S134" s="143"/>
      <c r="T134" s="144"/>
      <c r="Y134" s="30"/>
      <c r="Z134" s="116"/>
      <c r="AA134" s="143"/>
      <c r="AB134" s="143"/>
      <c r="AC134" s="144"/>
      <c r="AD134" s="143"/>
      <c r="AE134" s="143"/>
      <c r="AF134" s="144"/>
      <c r="AK134" s="30"/>
      <c r="AL134" s="116"/>
      <c r="AM134" s="143"/>
      <c r="AN134" s="143"/>
      <c r="AO134" s="144"/>
      <c r="AP134" s="143"/>
      <c r="AX134" s="30"/>
      <c r="AY134" s="116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</row>
    <row r="135" spans="1:73" ht="14.25" customHeight="1">
      <c r="A135" s="30"/>
      <c r="B135" s="116"/>
      <c r="C135" s="143"/>
      <c r="D135" s="143"/>
      <c r="E135" s="144"/>
      <c r="F135" s="143"/>
      <c r="G135" s="143"/>
      <c r="H135" s="144"/>
      <c r="M135" s="30"/>
      <c r="N135" s="116"/>
      <c r="O135" s="143"/>
      <c r="P135" s="143"/>
      <c r="Q135" s="144"/>
      <c r="R135" s="143"/>
      <c r="S135" s="143"/>
      <c r="T135" s="144"/>
      <c r="Y135" s="30"/>
      <c r="Z135" s="116"/>
      <c r="AA135" s="143"/>
      <c r="AB135" s="143"/>
      <c r="AC135" s="144"/>
      <c r="AD135" s="143"/>
      <c r="AE135" s="143"/>
      <c r="AF135" s="144"/>
      <c r="AK135" s="30"/>
      <c r="AL135" s="116"/>
      <c r="AM135" s="143"/>
      <c r="AN135" s="143"/>
      <c r="AO135" s="144"/>
      <c r="AP135" s="143"/>
      <c r="AX135" s="30"/>
      <c r="AY135" s="116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</row>
    <row r="136" spans="1:73" ht="14.25" customHeight="1">
      <c r="A136" s="30"/>
      <c r="B136" s="116"/>
      <c r="C136" s="143"/>
      <c r="D136" s="143"/>
      <c r="E136" s="144"/>
      <c r="F136" s="143"/>
      <c r="G136" s="143"/>
      <c r="H136" s="144"/>
      <c r="M136" s="30"/>
      <c r="N136" s="116"/>
      <c r="O136" s="143"/>
      <c r="P136" s="143"/>
      <c r="Q136" s="144"/>
      <c r="R136" s="143"/>
      <c r="S136" s="143"/>
      <c r="T136" s="144"/>
      <c r="Y136" s="30"/>
      <c r="Z136" s="116"/>
      <c r="AA136" s="143"/>
      <c r="AB136" s="143"/>
      <c r="AC136" s="144"/>
      <c r="AD136" s="143"/>
      <c r="AE136" s="143"/>
      <c r="AF136" s="144"/>
      <c r="AK136" s="30"/>
      <c r="AL136" s="116"/>
      <c r="AM136" s="143"/>
      <c r="AN136" s="143"/>
      <c r="AO136" s="144"/>
      <c r="AP136" s="143"/>
      <c r="AX136" s="30"/>
      <c r="AY136" s="116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</row>
    <row r="137" spans="1:73" ht="14.25" customHeight="1">
      <c r="A137" s="30"/>
      <c r="B137" s="116"/>
      <c r="C137" s="143"/>
      <c r="D137" s="143"/>
      <c r="E137" s="144"/>
      <c r="F137" s="143"/>
      <c r="G137" s="143"/>
      <c r="H137" s="144"/>
      <c r="M137" s="30"/>
      <c r="N137" s="116"/>
      <c r="O137" s="143"/>
      <c r="P137" s="143"/>
      <c r="Q137" s="144"/>
      <c r="R137" s="143"/>
      <c r="S137" s="143"/>
      <c r="T137" s="144"/>
      <c r="Y137" s="30"/>
      <c r="Z137" s="116"/>
      <c r="AA137" s="143"/>
      <c r="AB137" s="143"/>
      <c r="AC137" s="144"/>
      <c r="AD137" s="143"/>
      <c r="AE137" s="143"/>
      <c r="AF137" s="144"/>
      <c r="AK137" s="30"/>
      <c r="AL137" s="116"/>
      <c r="AM137" s="143"/>
      <c r="AN137" s="143"/>
      <c r="AO137" s="144"/>
      <c r="AP137" s="143"/>
      <c r="AX137" s="30"/>
      <c r="AY137" s="116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</row>
    <row r="138" spans="1:73" ht="14.25" customHeight="1">
      <c r="A138" s="30"/>
      <c r="B138" s="116"/>
      <c r="C138" s="143"/>
      <c r="D138" s="143"/>
      <c r="E138" s="144"/>
      <c r="F138" s="143"/>
      <c r="G138" s="143"/>
      <c r="H138" s="144"/>
      <c r="M138" s="30"/>
      <c r="N138" s="116"/>
      <c r="O138" s="143"/>
      <c r="P138" s="143"/>
      <c r="Q138" s="144"/>
      <c r="R138" s="143"/>
      <c r="S138" s="143"/>
      <c r="T138" s="144"/>
      <c r="Y138" s="30"/>
      <c r="Z138" s="116"/>
      <c r="AA138" s="143"/>
      <c r="AB138" s="143"/>
      <c r="AC138" s="144"/>
      <c r="AD138" s="143"/>
      <c r="AE138" s="143"/>
      <c r="AF138" s="144"/>
      <c r="AK138" s="30"/>
      <c r="AL138" s="116"/>
      <c r="AM138" s="143"/>
      <c r="AN138" s="143"/>
      <c r="AO138" s="144"/>
      <c r="AP138" s="143"/>
      <c r="AX138" s="30"/>
      <c r="AY138" s="116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</row>
    <row r="139" spans="1:73" ht="14.25" customHeight="1">
      <c r="A139" s="30"/>
      <c r="B139" s="116"/>
      <c r="C139" s="143"/>
      <c r="D139" s="143"/>
      <c r="E139" s="144"/>
      <c r="F139" s="143"/>
      <c r="G139" s="143"/>
      <c r="H139" s="144"/>
      <c r="M139" s="30"/>
      <c r="N139" s="116"/>
      <c r="O139" s="143"/>
      <c r="P139" s="143"/>
      <c r="Q139" s="144"/>
      <c r="R139" s="143"/>
      <c r="S139" s="143"/>
      <c r="T139" s="144"/>
      <c r="Y139" s="30"/>
      <c r="Z139" s="116"/>
      <c r="AA139" s="143"/>
      <c r="AB139" s="143"/>
      <c r="AC139" s="144"/>
      <c r="AD139" s="143"/>
      <c r="AE139" s="143"/>
      <c r="AF139" s="144"/>
      <c r="AK139" s="30"/>
      <c r="AL139" s="116"/>
      <c r="AM139" s="143"/>
      <c r="AN139" s="143"/>
      <c r="AO139" s="144"/>
      <c r="AP139" s="143"/>
      <c r="AX139" s="30"/>
      <c r="AY139" s="116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</row>
    <row r="140" spans="1:73" ht="14.25" customHeight="1">
      <c r="A140" s="30"/>
      <c r="B140" s="116"/>
      <c r="C140" s="143"/>
      <c r="D140" s="143"/>
      <c r="E140" s="144"/>
      <c r="F140" s="143"/>
      <c r="G140" s="143"/>
      <c r="H140" s="144"/>
      <c r="M140" s="30"/>
      <c r="N140" s="116"/>
      <c r="O140" s="143"/>
      <c r="P140" s="143"/>
      <c r="Q140" s="144"/>
      <c r="R140" s="143"/>
      <c r="S140" s="143"/>
      <c r="T140" s="144"/>
      <c r="Y140" s="30"/>
      <c r="Z140" s="116"/>
      <c r="AA140" s="143"/>
      <c r="AB140" s="143"/>
      <c r="AC140" s="144"/>
      <c r="AD140" s="143"/>
      <c r="AE140" s="143"/>
      <c r="AF140" s="144"/>
      <c r="AK140" s="30"/>
      <c r="AL140" s="116"/>
      <c r="AM140" s="143"/>
      <c r="AN140" s="143"/>
      <c r="AO140" s="144"/>
      <c r="AP140" s="143"/>
      <c r="AX140" s="30"/>
      <c r="AY140" s="116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</row>
    <row r="141" spans="1:73" ht="14.25" customHeight="1">
      <c r="A141" s="30"/>
      <c r="B141" s="116"/>
      <c r="C141" s="143"/>
      <c r="D141" s="143"/>
      <c r="E141" s="144"/>
      <c r="F141" s="143"/>
      <c r="G141" s="143"/>
      <c r="H141" s="144"/>
      <c r="M141" s="30"/>
      <c r="N141" s="116"/>
      <c r="O141" s="143"/>
      <c r="P141" s="143"/>
      <c r="Q141" s="144"/>
      <c r="R141" s="143"/>
      <c r="S141" s="143"/>
      <c r="T141" s="144"/>
      <c r="Y141" s="30"/>
      <c r="Z141" s="116"/>
      <c r="AA141" s="143"/>
      <c r="AB141" s="143"/>
      <c r="AC141" s="144"/>
      <c r="AD141" s="143"/>
      <c r="AE141" s="143"/>
      <c r="AF141" s="144"/>
      <c r="AK141" s="30"/>
      <c r="AL141" s="116"/>
      <c r="AM141" s="143"/>
      <c r="AN141" s="143"/>
      <c r="AO141" s="144"/>
      <c r="AP141" s="143"/>
      <c r="AX141" s="30"/>
      <c r="AY141" s="116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</row>
    <row r="142" spans="1:73" ht="14.25" customHeight="1">
      <c r="A142" s="30"/>
      <c r="B142" s="116"/>
      <c r="C142" s="143"/>
      <c r="D142" s="143"/>
      <c r="E142" s="144"/>
      <c r="F142" s="143"/>
      <c r="G142" s="143"/>
      <c r="H142" s="144"/>
      <c r="M142" s="30"/>
      <c r="N142" s="116"/>
      <c r="O142" s="143"/>
      <c r="P142" s="143"/>
      <c r="Q142" s="144"/>
      <c r="R142" s="143"/>
      <c r="S142" s="143"/>
      <c r="T142" s="144"/>
      <c r="Y142" s="30"/>
      <c r="Z142" s="116"/>
      <c r="AA142" s="143"/>
      <c r="AB142" s="143"/>
      <c r="AC142" s="144"/>
      <c r="AD142" s="143"/>
      <c r="AE142" s="143"/>
      <c r="AF142" s="144"/>
      <c r="AK142" s="30"/>
      <c r="AL142" s="116"/>
      <c r="AM142" s="143"/>
      <c r="AN142" s="143"/>
      <c r="AO142" s="144"/>
      <c r="AP142" s="143"/>
      <c r="AX142" s="30"/>
      <c r="AY142" s="116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</row>
    <row r="143" spans="1:73" ht="14.25" customHeight="1">
      <c r="A143" s="30"/>
      <c r="B143" s="116"/>
      <c r="C143" s="143"/>
      <c r="D143" s="143"/>
      <c r="E143" s="144"/>
      <c r="F143" s="143"/>
      <c r="G143" s="143"/>
      <c r="H143" s="144"/>
      <c r="M143" s="30"/>
      <c r="N143" s="116"/>
      <c r="O143" s="143"/>
      <c r="P143" s="143"/>
      <c r="Q143" s="144"/>
      <c r="R143" s="143"/>
      <c r="S143" s="143"/>
      <c r="T143" s="144"/>
      <c r="Y143" s="30"/>
      <c r="Z143" s="116"/>
      <c r="AA143" s="143"/>
      <c r="AB143" s="143"/>
      <c r="AC143" s="144"/>
      <c r="AD143" s="143"/>
      <c r="AE143" s="143"/>
      <c r="AF143" s="144"/>
      <c r="AK143" s="30"/>
      <c r="AL143" s="116"/>
      <c r="AM143" s="143"/>
      <c r="AN143" s="143"/>
      <c r="AO143" s="144"/>
      <c r="AP143" s="143"/>
      <c r="AX143" s="30"/>
      <c r="AY143" s="116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</row>
    <row r="144" spans="1:73" ht="14.25" customHeight="1">
      <c r="A144" s="30"/>
      <c r="B144" s="116"/>
      <c r="C144" s="143"/>
      <c r="D144" s="143"/>
      <c r="E144" s="144"/>
      <c r="F144" s="143"/>
      <c r="G144" s="143"/>
      <c r="H144" s="144"/>
      <c r="M144" s="30"/>
      <c r="N144" s="116"/>
      <c r="O144" s="143"/>
      <c r="P144" s="143"/>
      <c r="Q144" s="144"/>
      <c r="R144" s="143"/>
      <c r="S144" s="143"/>
      <c r="T144" s="144"/>
      <c r="Y144" s="30"/>
      <c r="Z144" s="116"/>
      <c r="AA144" s="143"/>
      <c r="AB144" s="143"/>
      <c r="AC144" s="144"/>
      <c r="AD144" s="143"/>
      <c r="AE144" s="143"/>
      <c r="AF144" s="144"/>
      <c r="AK144" s="30"/>
      <c r="AL144" s="116"/>
      <c r="AM144" s="143"/>
      <c r="AN144" s="143"/>
      <c r="AO144" s="144"/>
      <c r="AP144" s="143"/>
      <c r="AX144" s="30"/>
      <c r="AY144" s="116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</row>
    <row r="145" spans="1:73" ht="14.25" customHeight="1">
      <c r="A145" s="30"/>
      <c r="B145" s="116"/>
      <c r="C145" s="143"/>
      <c r="D145" s="143"/>
      <c r="E145" s="144"/>
      <c r="F145" s="143"/>
      <c r="G145" s="143"/>
      <c r="H145" s="144"/>
      <c r="M145" s="30"/>
      <c r="N145" s="116"/>
      <c r="O145" s="143"/>
      <c r="P145" s="143"/>
      <c r="Q145" s="144"/>
      <c r="R145" s="143"/>
      <c r="S145" s="143"/>
      <c r="T145" s="144"/>
      <c r="Y145" s="30"/>
      <c r="Z145" s="116"/>
      <c r="AA145" s="143"/>
      <c r="AB145" s="143"/>
      <c r="AC145" s="144"/>
      <c r="AD145" s="143"/>
      <c r="AE145" s="143"/>
      <c r="AF145" s="144"/>
      <c r="AK145" s="30"/>
      <c r="AL145" s="116"/>
      <c r="AM145" s="143"/>
      <c r="AN145" s="143"/>
      <c r="AO145" s="144"/>
      <c r="AP145" s="143"/>
      <c r="AX145" s="30"/>
      <c r="AY145" s="116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</row>
    <row r="146" spans="1:73" ht="14.25" customHeight="1">
      <c r="A146" s="30"/>
      <c r="B146" s="116"/>
      <c r="C146" s="143"/>
      <c r="D146" s="143"/>
      <c r="E146" s="144"/>
      <c r="F146" s="143"/>
      <c r="G146" s="143"/>
      <c r="H146" s="144"/>
      <c r="M146" s="30"/>
      <c r="N146" s="116"/>
      <c r="O146" s="143"/>
      <c r="P146" s="143"/>
      <c r="Q146" s="144"/>
      <c r="R146" s="143"/>
      <c r="S146" s="143"/>
      <c r="T146" s="144"/>
      <c r="Y146" s="30"/>
      <c r="Z146" s="116"/>
      <c r="AA146" s="143"/>
      <c r="AB146" s="143"/>
      <c r="AC146" s="144"/>
      <c r="AD146" s="143"/>
      <c r="AE146" s="143"/>
      <c r="AF146" s="144"/>
      <c r="AK146" s="30"/>
      <c r="AL146" s="116"/>
      <c r="AM146" s="143"/>
      <c r="AN146" s="143"/>
      <c r="AO146" s="144"/>
      <c r="AP146" s="143"/>
      <c r="AX146" s="30"/>
      <c r="AY146" s="116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</row>
    <row r="147" spans="1:73" ht="14.25" customHeight="1">
      <c r="A147" s="30"/>
      <c r="B147" s="116"/>
      <c r="C147" s="143"/>
      <c r="D147" s="143"/>
      <c r="E147" s="144"/>
      <c r="F147" s="143"/>
      <c r="G147" s="143"/>
      <c r="H147" s="144"/>
      <c r="M147" s="30"/>
      <c r="N147" s="116"/>
      <c r="O147" s="143"/>
      <c r="P147" s="143"/>
      <c r="Q147" s="144"/>
      <c r="R147" s="143"/>
      <c r="S147" s="143"/>
      <c r="T147" s="144"/>
      <c r="Y147" s="30"/>
      <c r="Z147" s="116"/>
      <c r="AA147" s="143"/>
      <c r="AB147" s="143"/>
      <c r="AC147" s="144"/>
      <c r="AD147" s="143"/>
      <c r="AE147" s="143"/>
      <c r="AF147" s="144"/>
      <c r="AK147" s="30"/>
      <c r="AL147" s="116"/>
      <c r="AM147" s="143"/>
      <c r="AN147" s="143"/>
      <c r="AO147" s="144"/>
      <c r="AP147" s="143"/>
      <c r="AX147" s="30"/>
      <c r="AY147" s="116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</row>
    <row r="148" spans="1:73" ht="14.25" customHeight="1">
      <c r="A148" s="30"/>
      <c r="B148" s="116"/>
      <c r="C148" s="143"/>
      <c r="D148" s="143"/>
      <c r="E148" s="144"/>
      <c r="F148" s="143"/>
      <c r="G148" s="143"/>
      <c r="H148" s="144"/>
      <c r="M148" s="30"/>
      <c r="N148" s="116"/>
      <c r="O148" s="143"/>
      <c r="P148" s="143"/>
      <c r="Q148" s="144"/>
      <c r="R148" s="143"/>
      <c r="S148" s="143"/>
      <c r="T148" s="144"/>
      <c r="Y148" s="30"/>
      <c r="Z148" s="116"/>
      <c r="AA148" s="143"/>
      <c r="AB148" s="143"/>
      <c r="AC148" s="144"/>
      <c r="AD148" s="143"/>
      <c r="AE148" s="143"/>
      <c r="AF148" s="144"/>
      <c r="AK148" s="30"/>
      <c r="AL148" s="116"/>
      <c r="AM148" s="143"/>
      <c r="AN148" s="143"/>
      <c r="AO148" s="144"/>
      <c r="AP148" s="143"/>
      <c r="AX148" s="30"/>
      <c r="AY148" s="116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</row>
    <row r="149" spans="1:73" ht="14.25" customHeight="1">
      <c r="A149" s="30"/>
      <c r="B149" s="116"/>
      <c r="C149" s="143"/>
      <c r="D149" s="143"/>
      <c r="E149" s="144"/>
      <c r="F149" s="143"/>
      <c r="G149" s="143"/>
      <c r="H149" s="144"/>
      <c r="M149" s="30"/>
      <c r="N149" s="116"/>
      <c r="O149" s="143"/>
      <c r="P149" s="143"/>
      <c r="Q149" s="144"/>
      <c r="R149" s="143"/>
      <c r="S149" s="143"/>
      <c r="T149" s="144"/>
      <c r="Y149" s="30"/>
      <c r="Z149" s="116"/>
      <c r="AA149" s="143"/>
      <c r="AB149" s="143"/>
      <c r="AC149" s="144"/>
      <c r="AD149" s="143"/>
      <c r="AE149" s="143"/>
      <c r="AF149" s="144"/>
      <c r="AK149" s="30"/>
      <c r="AL149" s="116"/>
      <c r="AM149" s="143"/>
      <c r="AN149" s="143"/>
      <c r="AO149" s="144"/>
      <c r="AP149" s="143"/>
      <c r="AX149" s="30"/>
      <c r="AY149" s="116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</row>
    <row r="150" spans="1:73" ht="14.25" customHeight="1">
      <c r="A150" s="30"/>
      <c r="B150" s="116"/>
      <c r="C150" s="143"/>
      <c r="D150" s="143"/>
      <c r="E150" s="144"/>
      <c r="F150" s="143"/>
      <c r="G150" s="143"/>
      <c r="H150" s="144"/>
      <c r="M150" s="30"/>
      <c r="N150" s="116"/>
      <c r="O150" s="143"/>
      <c r="P150" s="143"/>
      <c r="Q150" s="144"/>
      <c r="R150" s="143"/>
      <c r="S150" s="143"/>
      <c r="T150" s="144"/>
      <c r="Y150" s="30"/>
      <c r="Z150" s="116"/>
      <c r="AA150" s="143"/>
      <c r="AB150" s="143"/>
      <c r="AC150" s="144"/>
      <c r="AD150" s="143"/>
      <c r="AE150" s="143"/>
      <c r="AF150" s="144"/>
      <c r="AK150" s="30"/>
      <c r="AL150" s="116"/>
      <c r="AM150" s="143"/>
      <c r="AN150" s="143"/>
      <c r="AO150" s="144"/>
      <c r="AP150" s="143"/>
      <c r="AX150" s="30"/>
      <c r="AY150" s="116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</row>
    <row r="151" spans="1:73" ht="14.25" customHeight="1">
      <c r="A151" s="30"/>
      <c r="B151" s="116"/>
      <c r="C151" s="143"/>
      <c r="D151" s="143"/>
      <c r="E151" s="144"/>
      <c r="F151" s="143"/>
      <c r="G151" s="143"/>
      <c r="H151" s="144"/>
      <c r="M151" s="30"/>
      <c r="N151" s="116"/>
      <c r="O151" s="143"/>
      <c r="P151" s="143"/>
      <c r="Q151" s="144"/>
      <c r="R151" s="143"/>
      <c r="S151" s="143"/>
      <c r="T151" s="144"/>
      <c r="Y151" s="30"/>
      <c r="Z151" s="116"/>
      <c r="AA151" s="143"/>
      <c r="AB151" s="143"/>
      <c r="AC151" s="144"/>
      <c r="AD151" s="143"/>
      <c r="AE151" s="143"/>
      <c r="AF151" s="144"/>
      <c r="AK151" s="30"/>
      <c r="AL151" s="116"/>
      <c r="AM151" s="143"/>
      <c r="AN151" s="143"/>
      <c r="AO151" s="144"/>
      <c r="AP151" s="143"/>
      <c r="AX151" s="30"/>
      <c r="AY151" s="116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</row>
    <row r="152" spans="1:73" ht="14.25" customHeight="1">
      <c r="A152" s="30"/>
      <c r="B152" s="116"/>
      <c r="C152" s="143"/>
      <c r="D152" s="143"/>
      <c r="E152" s="144"/>
      <c r="F152" s="143"/>
      <c r="G152" s="143"/>
      <c r="H152" s="144"/>
      <c r="M152" s="30"/>
      <c r="N152" s="116"/>
      <c r="O152" s="143"/>
      <c r="P152" s="143"/>
      <c r="Q152" s="144"/>
      <c r="R152" s="143"/>
      <c r="S152" s="143"/>
      <c r="T152" s="144"/>
      <c r="Y152" s="30"/>
      <c r="Z152" s="116"/>
      <c r="AA152" s="143"/>
      <c r="AB152" s="143"/>
      <c r="AC152" s="144"/>
      <c r="AD152" s="143"/>
      <c r="AE152" s="143"/>
      <c r="AF152" s="144"/>
      <c r="AK152" s="30"/>
      <c r="AL152" s="116"/>
      <c r="AM152" s="143"/>
      <c r="AN152" s="143"/>
      <c r="AO152" s="144"/>
      <c r="AP152" s="143"/>
      <c r="AX152" s="30"/>
      <c r="AY152" s="116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</row>
    <row r="153" spans="1:73" ht="14.25" customHeight="1">
      <c r="A153" s="30"/>
      <c r="B153" s="116"/>
      <c r="C153" s="143"/>
      <c r="D153" s="143"/>
      <c r="E153" s="144"/>
      <c r="F153" s="143"/>
      <c r="G153" s="143"/>
      <c r="H153" s="144"/>
      <c r="M153" s="30"/>
      <c r="N153" s="116"/>
      <c r="O153" s="143"/>
      <c r="P153" s="143"/>
      <c r="Q153" s="144"/>
      <c r="R153" s="143"/>
      <c r="S153" s="143"/>
      <c r="T153" s="144"/>
      <c r="Y153" s="30"/>
      <c r="Z153" s="116"/>
      <c r="AA153" s="143"/>
      <c r="AB153" s="143"/>
      <c r="AC153" s="144"/>
      <c r="AD153" s="143"/>
      <c r="AE153" s="143"/>
      <c r="AF153" s="144"/>
      <c r="AK153" s="30"/>
      <c r="AL153" s="116"/>
      <c r="AM153" s="143"/>
      <c r="AN153" s="143"/>
      <c r="AO153" s="144"/>
      <c r="AP153" s="143"/>
      <c r="AX153" s="30"/>
      <c r="AY153" s="116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</row>
    <row r="154" spans="1:73" ht="14.25" customHeight="1">
      <c r="A154" s="30"/>
      <c r="B154" s="116"/>
      <c r="C154" s="143"/>
      <c r="D154" s="143"/>
      <c r="E154" s="144"/>
      <c r="F154" s="143"/>
      <c r="G154" s="143"/>
      <c r="H154" s="144"/>
      <c r="M154" s="30"/>
      <c r="N154" s="116"/>
      <c r="O154" s="143"/>
      <c r="P154" s="143"/>
      <c r="Q154" s="144"/>
      <c r="R154" s="143"/>
      <c r="S154" s="143"/>
      <c r="T154" s="144"/>
      <c r="Y154" s="30"/>
      <c r="Z154" s="116"/>
      <c r="AA154" s="143"/>
      <c r="AB154" s="143"/>
      <c r="AC154" s="144"/>
      <c r="AD154" s="143"/>
      <c r="AE154" s="143"/>
      <c r="AF154" s="144"/>
      <c r="AK154" s="30"/>
      <c r="AL154" s="116"/>
      <c r="AM154" s="143"/>
      <c r="AN154" s="143"/>
      <c r="AO154" s="144"/>
      <c r="AP154" s="143"/>
      <c r="AX154" s="30"/>
      <c r="AY154" s="116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</row>
    <row r="155" spans="1:73" ht="14.25" customHeight="1">
      <c r="A155" s="30"/>
      <c r="B155" s="116"/>
      <c r="C155" s="143"/>
      <c r="D155" s="143"/>
      <c r="E155" s="144"/>
      <c r="F155" s="143"/>
      <c r="G155" s="143"/>
      <c r="H155" s="144"/>
      <c r="M155" s="30"/>
      <c r="N155" s="116"/>
      <c r="O155" s="143"/>
      <c r="P155" s="143"/>
      <c r="Q155" s="144"/>
      <c r="R155" s="143"/>
      <c r="S155" s="143"/>
      <c r="T155" s="144"/>
      <c r="Y155" s="30"/>
      <c r="Z155" s="116"/>
      <c r="AA155" s="143"/>
      <c r="AB155" s="143"/>
      <c r="AC155" s="144"/>
      <c r="AD155" s="143"/>
      <c r="AE155" s="143"/>
      <c r="AF155" s="144"/>
      <c r="AK155" s="30"/>
      <c r="AL155" s="116"/>
      <c r="AM155" s="143"/>
      <c r="AN155" s="143"/>
      <c r="AO155" s="144"/>
      <c r="AP155" s="143"/>
      <c r="AX155" s="30"/>
      <c r="AY155" s="116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</row>
    <row r="156" spans="1:73" ht="14.25" customHeight="1">
      <c r="A156" s="30"/>
      <c r="B156" s="116"/>
      <c r="C156" s="143"/>
      <c r="D156" s="143"/>
      <c r="E156" s="144"/>
      <c r="F156" s="143"/>
      <c r="G156" s="143"/>
      <c r="H156" s="144"/>
      <c r="M156" s="30"/>
      <c r="N156" s="116"/>
      <c r="O156" s="143"/>
      <c r="P156" s="143"/>
      <c r="Q156" s="144"/>
      <c r="R156" s="143"/>
      <c r="S156" s="143"/>
      <c r="T156" s="144"/>
      <c r="Y156" s="30"/>
      <c r="Z156" s="116"/>
      <c r="AA156" s="143"/>
      <c r="AB156" s="143"/>
      <c r="AC156" s="144"/>
      <c r="AD156" s="143"/>
      <c r="AE156" s="143"/>
      <c r="AF156" s="144"/>
      <c r="AK156" s="30"/>
      <c r="AL156" s="116"/>
      <c r="AM156" s="143"/>
      <c r="AN156" s="143"/>
      <c r="AO156" s="144"/>
      <c r="AP156" s="143"/>
      <c r="AX156" s="30"/>
      <c r="AY156" s="116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</row>
    <row r="157" spans="1:73" ht="14.25" customHeight="1">
      <c r="A157" s="30"/>
      <c r="B157" s="116"/>
      <c r="C157" s="143"/>
      <c r="D157" s="143"/>
      <c r="E157" s="144"/>
      <c r="F157" s="143"/>
      <c r="G157" s="143"/>
      <c r="H157" s="144"/>
      <c r="M157" s="30"/>
      <c r="N157" s="116"/>
      <c r="O157" s="143"/>
      <c r="P157" s="143"/>
      <c r="Q157" s="144"/>
      <c r="R157" s="143"/>
      <c r="S157" s="143"/>
      <c r="T157" s="144"/>
      <c r="Y157" s="30"/>
      <c r="Z157" s="116"/>
      <c r="AA157" s="143"/>
      <c r="AB157" s="143"/>
      <c r="AC157" s="144"/>
      <c r="AD157" s="143"/>
      <c r="AE157" s="143"/>
      <c r="AF157" s="144"/>
      <c r="AK157" s="30"/>
      <c r="AL157" s="116"/>
      <c r="AM157" s="143"/>
      <c r="AN157" s="143"/>
      <c r="AO157" s="144"/>
      <c r="AP157" s="143"/>
      <c r="AX157" s="30"/>
      <c r="AY157" s="116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</row>
    <row r="158" spans="1:73" ht="14.25" customHeight="1">
      <c r="A158" s="30"/>
      <c r="B158" s="116"/>
      <c r="C158" s="143"/>
      <c r="D158" s="143"/>
      <c r="E158" s="144"/>
      <c r="F158" s="143"/>
      <c r="G158" s="143"/>
      <c r="H158" s="144"/>
      <c r="M158" s="30"/>
      <c r="N158" s="116"/>
      <c r="O158" s="143"/>
      <c r="P158" s="143"/>
      <c r="Q158" s="144"/>
      <c r="R158" s="143"/>
      <c r="S158" s="143"/>
      <c r="T158" s="144"/>
      <c r="Y158" s="30"/>
      <c r="Z158" s="116"/>
      <c r="AA158" s="143"/>
      <c r="AB158" s="143"/>
      <c r="AC158" s="144"/>
      <c r="AD158" s="143"/>
      <c r="AE158" s="143"/>
      <c r="AF158" s="144"/>
      <c r="AK158" s="30"/>
      <c r="AL158" s="116"/>
      <c r="AM158" s="143"/>
      <c r="AN158" s="143"/>
      <c r="AO158" s="144"/>
      <c r="AP158" s="143"/>
      <c r="AX158" s="30"/>
      <c r="AY158" s="116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</row>
    <row r="159" spans="1:73" ht="14.25" customHeight="1">
      <c r="A159" s="30"/>
      <c r="B159" s="116"/>
      <c r="C159" s="143"/>
      <c r="D159" s="143"/>
      <c r="E159" s="144"/>
      <c r="F159" s="143"/>
      <c r="G159" s="143"/>
      <c r="H159" s="144"/>
      <c r="M159" s="30"/>
      <c r="N159" s="116"/>
      <c r="O159" s="143"/>
      <c r="P159" s="143"/>
      <c r="Q159" s="144"/>
      <c r="R159" s="143"/>
      <c r="S159" s="143"/>
      <c r="T159" s="144"/>
      <c r="Y159" s="30"/>
      <c r="Z159" s="116"/>
      <c r="AA159" s="143"/>
      <c r="AB159" s="143"/>
      <c r="AC159" s="144"/>
      <c r="AD159" s="143"/>
      <c r="AE159" s="143"/>
      <c r="AF159" s="144"/>
      <c r="AK159" s="30"/>
      <c r="AL159" s="116"/>
      <c r="AM159" s="143"/>
      <c r="AN159" s="143"/>
      <c r="AO159" s="144"/>
      <c r="AP159" s="143"/>
      <c r="AX159" s="30"/>
      <c r="AY159" s="116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</row>
    <row r="160" spans="1:73" ht="14.25" customHeight="1">
      <c r="A160" s="30"/>
      <c r="B160" s="116"/>
      <c r="C160" s="143"/>
      <c r="D160" s="143"/>
      <c r="E160" s="144"/>
      <c r="F160" s="143"/>
      <c r="G160" s="143"/>
      <c r="H160" s="144"/>
      <c r="M160" s="30"/>
      <c r="N160" s="116"/>
      <c r="O160" s="143"/>
      <c r="P160" s="143"/>
      <c r="Q160" s="144"/>
      <c r="R160" s="143"/>
      <c r="S160" s="143"/>
      <c r="T160" s="144"/>
      <c r="Y160" s="30"/>
      <c r="Z160" s="116"/>
      <c r="AA160" s="143"/>
      <c r="AB160" s="143"/>
      <c r="AC160" s="144"/>
      <c r="AD160" s="143"/>
      <c r="AE160" s="143"/>
      <c r="AF160" s="144"/>
      <c r="AK160" s="30"/>
      <c r="AL160" s="116"/>
      <c r="AM160" s="143"/>
      <c r="AN160" s="143"/>
      <c r="AO160" s="144"/>
      <c r="AP160" s="143"/>
      <c r="AX160" s="30"/>
      <c r="AY160" s="116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</row>
    <row r="161" spans="1:73" ht="14.25" customHeight="1">
      <c r="A161" s="30"/>
      <c r="B161" s="116"/>
      <c r="C161" s="143"/>
      <c r="D161" s="143"/>
      <c r="E161" s="144"/>
      <c r="F161" s="143"/>
      <c r="G161" s="143"/>
      <c r="H161" s="144"/>
      <c r="M161" s="30"/>
      <c r="N161" s="116"/>
      <c r="O161" s="143"/>
      <c r="P161" s="143"/>
      <c r="Q161" s="144"/>
      <c r="R161" s="143"/>
      <c r="S161" s="143"/>
      <c r="T161" s="144"/>
      <c r="Y161" s="30"/>
      <c r="Z161" s="116"/>
      <c r="AA161" s="143"/>
      <c r="AB161" s="143"/>
      <c r="AC161" s="144"/>
      <c r="AD161" s="143"/>
      <c r="AE161" s="143"/>
      <c r="AF161" s="144"/>
      <c r="AK161" s="30"/>
      <c r="AL161" s="116"/>
      <c r="AM161" s="143"/>
      <c r="AN161" s="143"/>
      <c r="AO161" s="144"/>
      <c r="AP161" s="143"/>
      <c r="AX161" s="30"/>
      <c r="AY161" s="116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</row>
    <row r="162" spans="1:73" ht="14.25" customHeight="1">
      <c r="A162" s="30"/>
      <c r="B162" s="116"/>
      <c r="C162" s="143"/>
      <c r="D162" s="143"/>
      <c r="E162" s="144"/>
      <c r="F162" s="143"/>
      <c r="G162" s="143"/>
      <c r="H162" s="144"/>
      <c r="M162" s="30"/>
      <c r="N162" s="116"/>
      <c r="O162" s="143"/>
      <c r="P162" s="143"/>
      <c r="Q162" s="144"/>
      <c r="R162" s="143"/>
      <c r="S162" s="143"/>
      <c r="T162" s="144"/>
      <c r="Y162" s="30"/>
      <c r="Z162" s="116"/>
      <c r="AA162" s="143"/>
      <c r="AB162" s="143"/>
      <c r="AC162" s="144"/>
      <c r="AD162" s="143"/>
      <c r="AE162" s="143"/>
      <c r="AF162" s="144"/>
      <c r="AK162" s="30"/>
      <c r="AL162" s="116"/>
      <c r="AM162" s="143"/>
      <c r="AN162" s="143"/>
      <c r="AO162" s="144"/>
      <c r="AP162" s="143"/>
      <c r="AX162" s="30"/>
      <c r="AY162" s="116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</row>
    <row r="163" spans="1:73" ht="14.25" customHeight="1">
      <c r="A163" s="30"/>
      <c r="B163" s="116"/>
      <c r="C163" s="143"/>
      <c r="D163" s="143"/>
      <c r="E163" s="144"/>
      <c r="F163" s="143"/>
      <c r="G163" s="143"/>
      <c r="H163" s="144"/>
      <c r="M163" s="30"/>
      <c r="N163" s="116"/>
      <c r="O163" s="143"/>
      <c r="P163" s="143"/>
      <c r="Q163" s="144"/>
      <c r="R163" s="143"/>
      <c r="S163" s="143"/>
      <c r="T163" s="144"/>
      <c r="Y163" s="30"/>
      <c r="Z163" s="116"/>
      <c r="AA163" s="143"/>
      <c r="AB163" s="143"/>
      <c r="AC163" s="144"/>
      <c r="AD163" s="143"/>
      <c r="AE163" s="143"/>
      <c r="AF163" s="144"/>
      <c r="AK163" s="30"/>
      <c r="AL163" s="116"/>
      <c r="AM163" s="143"/>
      <c r="AN163" s="143"/>
      <c r="AO163" s="144"/>
      <c r="AP163" s="143"/>
      <c r="AX163" s="30"/>
      <c r="AY163" s="116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</row>
    <row r="164" spans="1:73" ht="14.25" customHeight="1">
      <c r="A164" s="30"/>
      <c r="B164" s="116"/>
      <c r="C164" s="143"/>
      <c r="D164" s="143"/>
      <c r="E164" s="144"/>
      <c r="F164" s="143"/>
      <c r="G164" s="143"/>
      <c r="H164" s="144"/>
      <c r="M164" s="30"/>
      <c r="N164" s="116"/>
      <c r="O164" s="143"/>
      <c r="P164" s="143"/>
      <c r="Q164" s="144"/>
      <c r="R164" s="143"/>
      <c r="S164" s="143"/>
      <c r="T164" s="144"/>
      <c r="Y164" s="30"/>
      <c r="Z164" s="116"/>
      <c r="AA164" s="143"/>
      <c r="AB164" s="143"/>
      <c r="AC164" s="144"/>
      <c r="AD164" s="143"/>
      <c r="AE164" s="143"/>
      <c r="AF164" s="144"/>
      <c r="AK164" s="30"/>
      <c r="AL164" s="116"/>
      <c r="AM164" s="143"/>
      <c r="AN164" s="143"/>
      <c r="AO164" s="144"/>
      <c r="AP164" s="143"/>
      <c r="AX164" s="30"/>
      <c r="AY164" s="116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</row>
    <row r="165" spans="1:73" ht="14.25" customHeight="1">
      <c r="A165" s="30"/>
      <c r="B165" s="116"/>
      <c r="C165" s="143"/>
      <c r="D165" s="143"/>
      <c r="E165" s="144"/>
      <c r="F165" s="143"/>
      <c r="G165" s="143"/>
      <c r="H165" s="144"/>
      <c r="M165" s="30"/>
      <c r="N165" s="116"/>
      <c r="O165" s="143"/>
      <c r="P165" s="143"/>
      <c r="Q165" s="144"/>
      <c r="R165" s="143"/>
      <c r="S165" s="143"/>
      <c r="T165" s="144"/>
      <c r="Y165" s="30"/>
      <c r="Z165" s="116"/>
      <c r="AA165" s="143"/>
      <c r="AB165" s="143"/>
      <c r="AC165" s="144"/>
      <c r="AD165" s="143"/>
      <c r="AE165" s="143"/>
      <c r="AF165" s="144"/>
      <c r="AK165" s="30"/>
      <c r="AL165" s="116"/>
      <c r="AM165" s="143"/>
      <c r="AN165" s="143"/>
      <c r="AO165" s="144"/>
      <c r="AP165" s="143"/>
      <c r="AX165" s="30"/>
      <c r="AY165" s="116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</row>
    <row r="166" spans="1:73" ht="14.25" customHeight="1">
      <c r="A166" s="30"/>
      <c r="B166" s="116"/>
      <c r="C166" s="143"/>
      <c r="D166" s="143"/>
      <c r="E166" s="144"/>
      <c r="F166" s="143"/>
      <c r="G166" s="143"/>
      <c r="H166" s="144"/>
      <c r="M166" s="30"/>
      <c r="N166" s="116"/>
      <c r="O166" s="143"/>
      <c r="P166" s="143"/>
      <c r="Q166" s="144"/>
      <c r="R166" s="143"/>
      <c r="S166" s="143"/>
      <c r="T166" s="144"/>
      <c r="Y166" s="30"/>
      <c r="Z166" s="116"/>
      <c r="AA166" s="143"/>
      <c r="AB166" s="143"/>
      <c r="AC166" s="144"/>
      <c r="AD166" s="143"/>
      <c r="AE166" s="143"/>
      <c r="AF166" s="144"/>
      <c r="AK166" s="30"/>
      <c r="AL166" s="116"/>
      <c r="AM166" s="143"/>
      <c r="AN166" s="143"/>
      <c r="AO166" s="144"/>
      <c r="AP166" s="143"/>
      <c r="AX166" s="30"/>
      <c r="AY166" s="116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</row>
    <row r="167" spans="1:73" ht="14.25" customHeight="1">
      <c r="A167" s="30"/>
      <c r="B167" s="116"/>
      <c r="C167" s="143"/>
      <c r="D167" s="143"/>
      <c r="E167" s="144"/>
      <c r="F167" s="143"/>
      <c r="G167" s="143"/>
      <c r="H167" s="144"/>
      <c r="M167" s="30"/>
      <c r="N167" s="116"/>
      <c r="O167" s="143"/>
      <c r="P167" s="143"/>
      <c r="Q167" s="144"/>
      <c r="R167" s="143"/>
      <c r="S167" s="143"/>
      <c r="T167" s="144"/>
      <c r="Y167" s="30"/>
      <c r="Z167" s="116"/>
      <c r="AA167" s="143"/>
      <c r="AB167" s="143"/>
      <c r="AC167" s="144"/>
      <c r="AD167" s="143"/>
      <c r="AE167" s="143"/>
      <c r="AF167" s="144"/>
      <c r="AK167" s="30"/>
      <c r="AL167" s="116"/>
      <c r="AM167" s="143"/>
      <c r="AN167" s="143"/>
      <c r="AO167" s="144"/>
      <c r="AP167" s="143"/>
      <c r="AX167" s="30"/>
      <c r="AY167" s="116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</row>
    <row r="168" spans="1:73" ht="14.25" customHeight="1">
      <c r="A168" s="30"/>
      <c r="B168" s="116"/>
      <c r="C168" s="143"/>
      <c r="D168" s="143"/>
      <c r="E168" s="144"/>
      <c r="F168" s="143"/>
      <c r="G168" s="143"/>
      <c r="H168" s="144"/>
      <c r="M168" s="30"/>
      <c r="N168" s="116"/>
      <c r="O168" s="143"/>
      <c r="P168" s="143"/>
      <c r="Q168" s="144"/>
      <c r="R168" s="143"/>
      <c r="S168" s="143"/>
      <c r="T168" s="144"/>
      <c r="Y168" s="30"/>
      <c r="Z168" s="116"/>
      <c r="AA168" s="143"/>
      <c r="AB168" s="143"/>
      <c r="AC168" s="144"/>
      <c r="AD168" s="143"/>
      <c r="AE168" s="143"/>
      <c r="AF168" s="144"/>
      <c r="AK168" s="30"/>
      <c r="AL168" s="116"/>
      <c r="AM168" s="143"/>
      <c r="AN168" s="143"/>
      <c r="AO168" s="144"/>
      <c r="AP168" s="143"/>
      <c r="AX168" s="30"/>
      <c r="AY168" s="116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</row>
    <row r="169" spans="1:73" ht="14.25" customHeight="1">
      <c r="A169" s="30"/>
      <c r="B169" s="116"/>
      <c r="C169" s="143"/>
      <c r="D169" s="143"/>
      <c r="E169" s="144"/>
      <c r="F169" s="143"/>
      <c r="G169" s="143"/>
      <c r="H169" s="144"/>
      <c r="M169" s="30"/>
      <c r="N169" s="116"/>
      <c r="O169" s="143"/>
      <c r="P169" s="143"/>
      <c r="Q169" s="144"/>
      <c r="R169" s="143"/>
      <c r="S169" s="143"/>
      <c r="T169" s="144"/>
      <c r="Y169" s="30"/>
      <c r="Z169" s="116"/>
      <c r="AA169" s="143"/>
      <c r="AB169" s="143"/>
      <c r="AC169" s="144"/>
      <c r="AD169" s="143"/>
      <c r="AE169" s="143"/>
      <c r="AF169" s="144"/>
      <c r="AK169" s="30"/>
      <c r="AL169" s="116"/>
      <c r="AM169" s="143"/>
      <c r="AN169" s="143"/>
      <c r="AO169" s="144"/>
      <c r="AP169" s="143"/>
      <c r="AX169" s="30"/>
      <c r="AY169" s="116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</row>
    <row r="170" spans="1:73" ht="14.25" customHeight="1">
      <c r="A170" s="30"/>
      <c r="B170" s="116"/>
      <c r="C170" s="143"/>
      <c r="D170" s="143"/>
      <c r="E170" s="144"/>
      <c r="F170" s="143"/>
      <c r="G170" s="143"/>
      <c r="H170" s="144"/>
      <c r="M170" s="30"/>
      <c r="N170" s="116"/>
      <c r="O170" s="143"/>
      <c r="P170" s="143"/>
      <c r="Q170" s="144"/>
      <c r="R170" s="143"/>
      <c r="S170" s="143"/>
      <c r="T170" s="144"/>
      <c r="Y170" s="30"/>
      <c r="Z170" s="116"/>
      <c r="AA170" s="143"/>
      <c r="AB170" s="143"/>
      <c r="AC170" s="144"/>
      <c r="AD170" s="143"/>
      <c r="AE170" s="143"/>
      <c r="AF170" s="144"/>
      <c r="AK170" s="30"/>
      <c r="AL170" s="116"/>
      <c r="AM170" s="143"/>
      <c r="AN170" s="143"/>
      <c r="AO170" s="144"/>
      <c r="AP170" s="143"/>
      <c r="AX170" s="30"/>
      <c r="AY170" s="116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</row>
    <row r="171" spans="1:73" ht="14.25" customHeight="1">
      <c r="A171" s="30"/>
      <c r="B171" s="116"/>
      <c r="C171" s="143"/>
      <c r="D171" s="143"/>
      <c r="E171" s="144"/>
      <c r="F171" s="143"/>
      <c r="G171" s="143"/>
      <c r="H171" s="144"/>
      <c r="M171" s="30"/>
      <c r="N171" s="116"/>
      <c r="O171" s="143"/>
      <c r="P171" s="143"/>
      <c r="Q171" s="144"/>
      <c r="R171" s="143"/>
      <c r="S171" s="143"/>
      <c r="T171" s="144"/>
      <c r="Y171" s="30"/>
      <c r="Z171" s="116"/>
      <c r="AA171" s="143"/>
      <c r="AB171" s="143"/>
      <c r="AC171" s="144"/>
      <c r="AD171" s="143"/>
      <c r="AE171" s="143"/>
      <c r="AF171" s="144"/>
      <c r="AK171" s="30"/>
      <c r="AL171" s="116"/>
      <c r="AM171" s="143"/>
      <c r="AN171" s="143"/>
      <c r="AO171" s="144"/>
      <c r="AP171" s="143"/>
      <c r="AX171" s="30"/>
      <c r="AY171" s="116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</row>
    <row r="172" spans="1:73" ht="14.25" customHeight="1">
      <c r="A172" s="30"/>
      <c r="B172" s="116"/>
      <c r="C172" s="143"/>
      <c r="D172" s="143"/>
      <c r="E172" s="144"/>
      <c r="F172" s="143"/>
      <c r="G172" s="143"/>
      <c r="H172" s="144"/>
      <c r="M172" s="30"/>
      <c r="N172" s="116"/>
      <c r="O172" s="143"/>
      <c r="P172" s="143"/>
      <c r="Q172" s="144"/>
      <c r="R172" s="143"/>
      <c r="S172" s="143"/>
      <c r="T172" s="144"/>
      <c r="Y172" s="30"/>
      <c r="Z172" s="116"/>
      <c r="AA172" s="143"/>
      <c r="AB172" s="143"/>
      <c r="AC172" s="144"/>
      <c r="AD172" s="143"/>
      <c r="AE172" s="143"/>
      <c r="AF172" s="144"/>
      <c r="AK172" s="30"/>
      <c r="AL172" s="116"/>
      <c r="AM172" s="143"/>
      <c r="AN172" s="143"/>
      <c r="AO172" s="144"/>
      <c r="AP172" s="143"/>
      <c r="AX172" s="30"/>
      <c r="AY172" s="116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</row>
    <row r="173" spans="1:73" ht="14.25" customHeight="1">
      <c r="A173" s="30"/>
      <c r="B173" s="116"/>
      <c r="C173" s="143"/>
      <c r="D173" s="143"/>
      <c r="E173" s="144"/>
      <c r="F173" s="143"/>
      <c r="G173" s="143"/>
      <c r="H173" s="144"/>
      <c r="M173" s="30"/>
      <c r="N173" s="116"/>
      <c r="O173" s="143"/>
      <c r="P173" s="143"/>
      <c r="Q173" s="144"/>
      <c r="R173" s="143"/>
      <c r="S173" s="143"/>
      <c r="T173" s="144"/>
      <c r="Y173" s="30"/>
      <c r="Z173" s="116"/>
      <c r="AA173" s="143"/>
      <c r="AB173" s="143"/>
      <c r="AC173" s="144"/>
      <c r="AD173" s="143"/>
      <c r="AE173" s="143"/>
      <c r="AF173" s="144"/>
      <c r="AK173" s="30"/>
      <c r="AL173" s="116"/>
      <c r="AM173" s="143"/>
      <c r="AN173" s="143"/>
      <c r="AO173" s="144"/>
      <c r="AP173" s="143"/>
      <c r="AX173" s="30"/>
      <c r="AY173" s="116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</row>
    <row r="174" spans="1:73" ht="14.25" customHeight="1">
      <c r="A174" s="30"/>
      <c r="B174" s="116"/>
      <c r="C174" s="143"/>
      <c r="D174" s="143"/>
      <c r="E174" s="144"/>
      <c r="F174" s="143"/>
      <c r="G174" s="143"/>
      <c r="H174" s="144"/>
      <c r="M174" s="30"/>
      <c r="N174" s="116"/>
      <c r="O174" s="143"/>
      <c r="P174" s="143"/>
      <c r="Q174" s="144"/>
      <c r="R174" s="143"/>
      <c r="S174" s="143"/>
      <c r="T174" s="144"/>
      <c r="Y174" s="30"/>
      <c r="Z174" s="116"/>
      <c r="AA174" s="143"/>
      <c r="AB174" s="143"/>
      <c r="AC174" s="144"/>
      <c r="AD174" s="143"/>
      <c r="AE174" s="143"/>
      <c r="AF174" s="144"/>
      <c r="AK174" s="30"/>
      <c r="AL174" s="116"/>
      <c r="AM174" s="143"/>
      <c r="AN174" s="143"/>
      <c r="AO174" s="144"/>
      <c r="AP174" s="143"/>
      <c r="AX174" s="30"/>
      <c r="AY174" s="116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</row>
    <row r="175" spans="1:73" ht="14.25" customHeight="1">
      <c r="A175" s="30"/>
      <c r="B175" s="116"/>
      <c r="C175" s="143"/>
      <c r="D175" s="143"/>
      <c r="E175" s="144"/>
      <c r="F175" s="143"/>
      <c r="G175" s="143"/>
      <c r="H175" s="144"/>
      <c r="M175" s="30"/>
      <c r="N175" s="116"/>
      <c r="O175" s="143"/>
      <c r="P175" s="143"/>
      <c r="Q175" s="144"/>
      <c r="R175" s="143"/>
      <c r="S175" s="143"/>
      <c r="T175" s="144"/>
      <c r="Y175" s="30"/>
      <c r="Z175" s="116"/>
      <c r="AA175" s="143"/>
      <c r="AB175" s="143"/>
      <c r="AC175" s="144"/>
      <c r="AD175" s="143"/>
      <c r="AE175" s="143"/>
      <c r="AF175" s="144"/>
      <c r="AK175" s="30"/>
      <c r="AL175" s="116"/>
      <c r="AM175" s="143"/>
      <c r="AN175" s="143"/>
      <c r="AO175" s="144"/>
      <c r="AP175" s="143"/>
      <c r="AX175" s="30"/>
      <c r="AY175" s="116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</row>
    <row r="176" spans="1:73" ht="14.25" customHeight="1">
      <c r="A176" s="30"/>
      <c r="B176" s="116"/>
      <c r="C176" s="143"/>
      <c r="D176" s="143"/>
      <c r="E176" s="144"/>
      <c r="F176" s="143"/>
      <c r="G176" s="143"/>
      <c r="H176" s="144"/>
      <c r="M176" s="30"/>
      <c r="N176" s="116"/>
      <c r="O176" s="143"/>
      <c r="P176" s="143"/>
      <c r="Q176" s="144"/>
      <c r="R176" s="143"/>
      <c r="S176" s="143"/>
      <c r="T176" s="144"/>
      <c r="Y176" s="30"/>
      <c r="Z176" s="116"/>
      <c r="AA176" s="143"/>
      <c r="AB176" s="143"/>
      <c r="AC176" s="144"/>
      <c r="AD176" s="143"/>
      <c r="AE176" s="143"/>
      <c r="AF176" s="144"/>
      <c r="AK176" s="30"/>
      <c r="AL176" s="116"/>
      <c r="AM176" s="143"/>
      <c r="AN176" s="143"/>
      <c r="AO176" s="144"/>
      <c r="AP176" s="143"/>
      <c r="AX176" s="30"/>
      <c r="AY176" s="116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</row>
    <row r="177" spans="1:73" ht="14.25" customHeight="1">
      <c r="A177" s="30"/>
      <c r="B177" s="116"/>
      <c r="C177" s="143"/>
      <c r="D177" s="143"/>
      <c r="E177" s="144"/>
      <c r="F177" s="143"/>
      <c r="G177" s="143"/>
      <c r="H177" s="144"/>
      <c r="M177" s="30"/>
      <c r="N177" s="116"/>
      <c r="O177" s="143"/>
      <c r="P177" s="143"/>
      <c r="Q177" s="144"/>
      <c r="R177" s="143"/>
      <c r="S177" s="143"/>
      <c r="T177" s="144"/>
      <c r="Y177" s="30"/>
      <c r="Z177" s="116"/>
      <c r="AA177" s="143"/>
      <c r="AB177" s="143"/>
      <c r="AC177" s="144"/>
      <c r="AD177" s="143"/>
      <c r="AE177" s="143"/>
      <c r="AF177" s="144"/>
      <c r="AK177" s="30"/>
      <c r="AL177" s="116"/>
      <c r="AM177" s="143"/>
      <c r="AN177" s="143"/>
      <c r="AO177" s="144"/>
      <c r="AP177" s="143"/>
      <c r="AX177" s="30"/>
      <c r="AY177" s="116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</row>
    <row r="178" spans="1:73" ht="14.25" customHeight="1">
      <c r="A178" s="30"/>
      <c r="B178" s="116"/>
      <c r="C178" s="143"/>
      <c r="D178" s="143"/>
      <c r="E178" s="144"/>
      <c r="F178" s="143"/>
      <c r="G178" s="143"/>
      <c r="H178" s="144"/>
      <c r="M178" s="30"/>
      <c r="N178" s="116"/>
      <c r="O178" s="143"/>
      <c r="P178" s="143"/>
      <c r="Q178" s="144"/>
      <c r="R178" s="143"/>
      <c r="S178" s="143"/>
      <c r="T178" s="144"/>
      <c r="Y178" s="30"/>
      <c r="Z178" s="116"/>
      <c r="AA178" s="143"/>
      <c r="AB178" s="143"/>
      <c r="AC178" s="144"/>
      <c r="AD178" s="143"/>
      <c r="AE178" s="143"/>
      <c r="AF178" s="144"/>
      <c r="AK178" s="30"/>
      <c r="AL178" s="116"/>
      <c r="AM178" s="143"/>
      <c r="AN178" s="143"/>
      <c r="AO178" s="144"/>
      <c r="AP178" s="143"/>
      <c r="AX178" s="30"/>
      <c r="AY178" s="116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</row>
    <row r="179" spans="1:73" ht="14.25" customHeight="1">
      <c r="A179" s="30"/>
      <c r="B179" s="116"/>
      <c r="C179" s="143"/>
      <c r="D179" s="143"/>
      <c r="E179" s="144"/>
      <c r="F179" s="143"/>
      <c r="G179" s="143"/>
      <c r="H179" s="144"/>
      <c r="M179" s="30"/>
      <c r="N179" s="116"/>
      <c r="O179" s="143"/>
      <c r="P179" s="143"/>
      <c r="Q179" s="144"/>
      <c r="R179" s="143"/>
      <c r="S179" s="143"/>
      <c r="T179" s="144"/>
      <c r="Y179" s="30"/>
      <c r="Z179" s="116"/>
      <c r="AA179" s="143"/>
      <c r="AB179" s="143"/>
      <c r="AC179" s="144"/>
      <c r="AD179" s="143"/>
      <c r="AE179" s="143"/>
      <c r="AF179" s="144"/>
      <c r="AK179" s="30"/>
      <c r="AL179" s="116"/>
      <c r="AM179" s="143"/>
      <c r="AN179" s="143"/>
      <c r="AO179" s="144"/>
      <c r="AP179" s="143"/>
      <c r="AX179" s="30"/>
      <c r="AY179" s="116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</row>
    <row r="180" spans="1:73" ht="14.25" customHeight="1">
      <c r="A180" s="30"/>
      <c r="B180" s="116"/>
      <c r="C180" s="143"/>
      <c r="D180" s="143"/>
      <c r="E180" s="144"/>
      <c r="F180" s="143"/>
      <c r="G180" s="143"/>
      <c r="H180" s="144"/>
      <c r="M180" s="30"/>
      <c r="N180" s="116"/>
      <c r="O180" s="143"/>
      <c r="P180" s="143"/>
      <c r="Q180" s="144"/>
      <c r="R180" s="143"/>
      <c r="S180" s="143"/>
      <c r="T180" s="144"/>
      <c r="Y180" s="30"/>
      <c r="Z180" s="116"/>
      <c r="AA180" s="143"/>
      <c r="AB180" s="143"/>
      <c r="AC180" s="144"/>
      <c r="AD180" s="143"/>
      <c r="AE180" s="143"/>
      <c r="AF180" s="144"/>
      <c r="AK180" s="30"/>
      <c r="AL180" s="116"/>
      <c r="AM180" s="143"/>
      <c r="AN180" s="143"/>
      <c r="AO180" s="144"/>
      <c r="AP180" s="143"/>
      <c r="AX180" s="30"/>
      <c r="AY180" s="116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</row>
    <row r="181" spans="1:73" ht="14.25" customHeight="1">
      <c r="A181" s="30"/>
      <c r="B181" s="116"/>
      <c r="C181" s="143"/>
      <c r="D181" s="143"/>
      <c r="E181" s="144"/>
      <c r="F181" s="143"/>
      <c r="G181" s="143"/>
      <c r="H181" s="144"/>
      <c r="M181" s="30"/>
      <c r="N181" s="116"/>
      <c r="O181" s="143"/>
      <c r="P181" s="143"/>
      <c r="Q181" s="144"/>
      <c r="R181" s="143"/>
      <c r="S181" s="143"/>
      <c r="T181" s="144"/>
      <c r="Y181" s="30"/>
      <c r="Z181" s="116"/>
      <c r="AA181" s="143"/>
      <c r="AB181" s="143"/>
      <c r="AC181" s="144"/>
      <c r="AD181" s="143"/>
      <c r="AE181" s="143"/>
      <c r="AF181" s="144"/>
      <c r="AK181" s="30"/>
      <c r="AL181" s="116"/>
      <c r="AM181" s="143"/>
      <c r="AN181" s="143"/>
      <c r="AO181" s="144"/>
      <c r="AP181" s="143"/>
      <c r="AX181" s="30"/>
      <c r="AY181" s="116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</row>
    <row r="182" spans="1:73" ht="14.25" customHeight="1">
      <c r="A182" s="30"/>
      <c r="B182" s="116"/>
      <c r="C182" s="143"/>
      <c r="D182" s="143"/>
      <c r="E182" s="144"/>
      <c r="F182" s="143"/>
      <c r="G182" s="143"/>
      <c r="H182" s="144"/>
      <c r="M182" s="30"/>
      <c r="N182" s="116"/>
      <c r="O182" s="143"/>
      <c r="P182" s="143"/>
      <c r="Q182" s="144"/>
      <c r="R182" s="143"/>
      <c r="S182" s="143"/>
      <c r="T182" s="144"/>
      <c r="Y182" s="30"/>
      <c r="Z182" s="116"/>
      <c r="AA182" s="143"/>
      <c r="AB182" s="143"/>
      <c r="AC182" s="144"/>
      <c r="AD182" s="143"/>
      <c r="AE182" s="143"/>
      <c r="AF182" s="144"/>
      <c r="AK182" s="30"/>
      <c r="AL182" s="116"/>
      <c r="AM182" s="143"/>
      <c r="AN182" s="143"/>
      <c r="AO182" s="144"/>
      <c r="AP182" s="143"/>
      <c r="AX182" s="30"/>
      <c r="AY182" s="116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</row>
    <row r="183" spans="1:73" ht="14.25" customHeight="1">
      <c r="A183" s="30"/>
      <c r="B183" s="116"/>
      <c r="C183" s="143"/>
      <c r="D183" s="143"/>
      <c r="E183" s="144"/>
      <c r="F183" s="143"/>
      <c r="G183" s="143"/>
      <c r="H183" s="144"/>
      <c r="M183" s="30"/>
      <c r="N183" s="116"/>
      <c r="O183" s="143"/>
      <c r="P183" s="143"/>
      <c r="Q183" s="144"/>
      <c r="R183" s="143"/>
      <c r="S183" s="143"/>
      <c r="T183" s="144"/>
      <c r="Y183" s="30"/>
      <c r="Z183" s="116"/>
      <c r="AA183" s="143"/>
      <c r="AB183" s="143"/>
      <c r="AC183" s="144"/>
      <c r="AD183" s="143"/>
      <c r="AE183" s="143"/>
      <c r="AF183" s="144"/>
      <c r="AK183" s="30"/>
      <c r="AL183" s="116"/>
      <c r="AM183" s="143"/>
      <c r="AN183" s="143"/>
      <c r="AO183" s="144"/>
      <c r="AP183" s="143"/>
      <c r="AX183" s="30"/>
      <c r="AY183" s="116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</row>
    <row r="184" spans="1:73" ht="14.25" customHeight="1">
      <c r="A184" s="30"/>
      <c r="B184" s="116"/>
      <c r="C184" s="143"/>
      <c r="D184" s="143"/>
      <c r="E184" s="144"/>
      <c r="F184" s="143"/>
      <c r="G184" s="143"/>
      <c r="H184" s="144"/>
      <c r="M184" s="30"/>
      <c r="N184" s="116"/>
      <c r="O184" s="143"/>
      <c r="P184" s="143"/>
      <c r="Q184" s="144"/>
      <c r="R184" s="143"/>
      <c r="S184" s="143"/>
      <c r="T184" s="144"/>
      <c r="Y184" s="30"/>
      <c r="Z184" s="116"/>
      <c r="AA184" s="143"/>
      <c r="AB184" s="143"/>
      <c r="AC184" s="144"/>
      <c r="AD184" s="143"/>
      <c r="AE184" s="143"/>
      <c r="AF184" s="144"/>
      <c r="AK184" s="30"/>
      <c r="AL184" s="116"/>
      <c r="AM184" s="143"/>
      <c r="AN184" s="143"/>
      <c r="AO184" s="144"/>
      <c r="AP184" s="143"/>
      <c r="AX184" s="30"/>
      <c r="AY184" s="116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</row>
    <row r="185" spans="1:73" ht="14.25" customHeight="1">
      <c r="A185" s="30"/>
      <c r="B185" s="116"/>
      <c r="C185" s="143"/>
      <c r="D185" s="143"/>
      <c r="E185" s="144"/>
      <c r="F185" s="143"/>
      <c r="G185" s="143"/>
      <c r="H185" s="144"/>
      <c r="M185" s="30"/>
      <c r="N185" s="116"/>
      <c r="O185" s="143"/>
      <c r="P185" s="143"/>
      <c r="Q185" s="144"/>
      <c r="R185" s="143"/>
      <c r="S185" s="143"/>
      <c r="T185" s="144"/>
      <c r="Y185" s="30"/>
      <c r="Z185" s="116"/>
      <c r="AA185" s="143"/>
      <c r="AB185" s="143"/>
      <c r="AC185" s="144"/>
      <c r="AD185" s="143"/>
      <c r="AE185" s="143"/>
      <c r="AF185" s="144"/>
      <c r="AK185" s="30"/>
      <c r="AL185" s="116"/>
      <c r="AM185" s="143"/>
      <c r="AN185" s="143"/>
      <c r="AO185" s="144"/>
      <c r="AP185" s="143"/>
      <c r="AX185" s="30"/>
      <c r="AY185" s="116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</row>
    <row r="186" spans="1:73" ht="14.25" customHeight="1">
      <c r="A186" s="30"/>
      <c r="B186" s="116"/>
      <c r="C186" s="143"/>
      <c r="D186" s="143"/>
      <c r="E186" s="144"/>
      <c r="F186" s="143"/>
      <c r="G186" s="143"/>
      <c r="H186" s="144"/>
      <c r="M186" s="30"/>
      <c r="N186" s="116"/>
      <c r="O186" s="143"/>
      <c r="P186" s="143"/>
      <c r="Q186" s="144"/>
      <c r="R186" s="143"/>
      <c r="S186" s="143"/>
      <c r="T186" s="144"/>
      <c r="Y186" s="30"/>
      <c r="Z186" s="116"/>
      <c r="AA186" s="143"/>
      <c r="AB186" s="143"/>
      <c r="AC186" s="144"/>
      <c r="AD186" s="143"/>
      <c r="AE186" s="143"/>
      <c r="AF186" s="144"/>
      <c r="AK186" s="30"/>
      <c r="AL186" s="116"/>
      <c r="AM186" s="143"/>
      <c r="AN186" s="143"/>
      <c r="AO186" s="144"/>
      <c r="AP186" s="143"/>
      <c r="AX186" s="30"/>
      <c r="AY186" s="116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</row>
    <row r="187" spans="1:73" ht="14.25" customHeight="1">
      <c r="A187" s="30"/>
      <c r="B187" s="116"/>
      <c r="C187" s="143"/>
      <c r="D187" s="143"/>
      <c r="E187" s="144"/>
      <c r="F187" s="143"/>
      <c r="G187" s="143"/>
      <c r="H187" s="144"/>
      <c r="M187" s="30"/>
      <c r="N187" s="116"/>
      <c r="O187" s="143"/>
      <c r="P187" s="143"/>
      <c r="Q187" s="144"/>
      <c r="R187" s="143"/>
      <c r="S187" s="143"/>
      <c r="T187" s="144"/>
      <c r="Y187" s="30"/>
      <c r="Z187" s="116"/>
      <c r="AA187" s="143"/>
      <c r="AB187" s="143"/>
      <c r="AC187" s="144"/>
      <c r="AD187" s="143"/>
      <c r="AE187" s="143"/>
      <c r="AF187" s="144"/>
      <c r="AK187" s="30"/>
      <c r="AL187" s="116"/>
      <c r="AM187" s="143"/>
      <c r="AN187" s="143"/>
      <c r="AO187" s="144"/>
      <c r="AP187" s="143"/>
      <c r="AX187" s="30"/>
      <c r="AY187" s="116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</row>
    <row r="188" spans="1:73" ht="14.25" customHeight="1">
      <c r="A188" s="30"/>
      <c r="B188" s="116"/>
      <c r="C188" s="143"/>
      <c r="D188" s="143"/>
      <c r="E188" s="144"/>
      <c r="F188" s="143"/>
      <c r="G188" s="143"/>
      <c r="H188" s="144"/>
      <c r="M188" s="30"/>
      <c r="N188" s="116"/>
      <c r="O188" s="143"/>
      <c r="P188" s="143"/>
      <c r="Q188" s="144"/>
      <c r="R188" s="143"/>
      <c r="S188" s="143"/>
      <c r="T188" s="144"/>
      <c r="Y188" s="30"/>
      <c r="Z188" s="116"/>
      <c r="AA188" s="143"/>
      <c r="AB188" s="143"/>
      <c r="AC188" s="144"/>
      <c r="AD188" s="143"/>
      <c r="AE188" s="143"/>
      <c r="AF188" s="144"/>
      <c r="AK188" s="30"/>
      <c r="AL188" s="116"/>
      <c r="AM188" s="143"/>
      <c r="AN188" s="143"/>
      <c r="AO188" s="144"/>
      <c r="AP188" s="143"/>
      <c r="AX188" s="30"/>
      <c r="AY188" s="116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</row>
    <row r="189" spans="1:73" ht="14.25" customHeight="1">
      <c r="A189" s="30"/>
      <c r="B189" s="116"/>
      <c r="C189" s="143"/>
      <c r="D189" s="143"/>
      <c r="E189" s="144"/>
      <c r="F189" s="143"/>
      <c r="G189" s="143"/>
      <c r="H189" s="144"/>
      <c r="M189" s="30"/>
      <c r="N189" s="116"/>
      <c r="O189" s="143"/>
      <c r="P189" s="143"/>
      <c r="Q189" s="144"/>
      <c r="R189" s="143"/>
      <c r="S189" s="143"/>
      <c r="T189" s="144"/>
      <c r="Y189" s="30"/>
      <c r="Z189" s="116"/>
      <c r="AA189" s="143"/>
      <c r="AB189" s="143"/>
      <c r="AC189" s="144"/>
      <c r="AD189" s="143"/>
      <c r="AE189" s="143"/>
      <c r="AF189" s="144"/>
      <c r="AK189" s="30"/>
      <c r="AL189" s="116"/>
      <c r="AM189" s="143"/>
      <c r="AN189" s="143"/>
      <c r="AO189" s="144"/>
      <c r="AP189" s="143"/>
      <c r="AX189" s="30"/>
      <c r="AY189" s="116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</row>
    <row r="190" spans="1:73" ht="14.25" customHeight="1">
      <c r="A190" s="30"/>
      <c r="B190" s="116"/>
      <c r="C190" s="143"/>
      <c r="D190" s="143"/>
      <c r="E190" s="144"/>
      <c r="F190" s="143"/>
      <c r="G190" s="143"/>
      <c r="H190" s="144"/>
      <c r="M190" s="30"/>
      <c r="N190" s="116"/>
      <c r="O190" s="143"/>
      <c r="P190" s="143"/>
      <c r="Q190" s="144"/>
      <c r="R190" s="143"/>
      <c r="S190" s="143"/>
      <c r="T190" s="144"/>
      <c r="Y190" s="30"/>
      <c r="Z190" s="116"/>
      <c r="AA190" s="143"/>
      <c r="AB190" s="143"/>
      <c r="AC190" s="144"/>
      <c r="AD190" s="143"/>
      <c r="AE190" s="143"/>
      <c r="AF190" s="144"/>
      <c r="AK190" s="30"/>
      <c r="AL190" s="116"/>
      <c r="AM190" s="143"/>
      <c r="AN190" s="143"/>
      <c r="AO190" s="144"/>
      <c r="AP190" s="143"/>
      <c r="AX190" s="30"/>
      <c r="AY190" s="116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</row>
    <row r="191" spans="1:73" ht="14.25" customHeight="1">
      <c r="A191" s="30"/>
      <c r="B191" s="116"/>
      <c r="C191" s="143"/>
      <c r="D191" s="143"/>
      <c r="E191" s="144"/>
      <c r="F191" s="143"/>
      <c r="G191" s="143"/>
      <c r="H191" s="144"/>
      <c r="M191" s="30"/>
      <c r="N191" s="116"/>
      <c r="O191" s="143"/>
      <c r="P191" s="143"/>
      <c r="Q191" s="144"/>
      <c r="R191" s="143"/>
      <c r="S191" s="143"/>
      <c r="T191" s="144"/>
      <c r="Y191" s="30"/>
      <c r="Z191" s="116"/>
      <c r="AA191" s="143"/>
      <c r="AB191" s="143"/>
      <c r="AC191" s="144"/>
      <c r="AD191" s="143"/>
      <c r="AE191" s="143"/>
      <c r="AF191" s="144"/>
      <c r="AK191" s="30"/>
      <c r="AL191" s="116"/>
      <c r="AM191" s="143"/>
      <c r="AN191" s="143"/>
      <c r="AO191" s="144"/>
      <c r="AP191" s="143"/>
      <c r="AX191" s="30"/>
      <c r="AY191" s="116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</row>
    <row r="192" spans="1:73" ht="14.25" customHeight="1">
      <c r="A192" s="30"/>
      <c r="B192" s="116"/>
      <c r="C192" s="143"/>
      <c r="D192" s="143"/>
      <c r="E192" s="144"/>
      <c r="F192" s="143"/>
      <c r="G192" s="143"/>
      <c r="H192" s="144"/>
      <c r="M192" s="30"/>
      <c r="N192" s="116"/>
      <c r="O192" s="143"/>
      <c r="P192" s="143"/>
      <c r="Q192" s="144"/>
      <c r="R192" s="143"/>
      <c r="S192" s="143"/>
      <c r="T192" s="144"/>
      <c r="Y192" s="30"/>
      <c r="Z192" s="116"/>
      <c r="AA192" s="143"/>
      <c r="AB192" s="143"/>
      <c r="AC192" s="144"/>
      <c r="AD192" s="143"/>
      <c r="AE192" s="143"/>
      <c r="AF192" s="144"/>
      <c r="AK192" s="30"/>
      <c r="AL192" s="116"/>
      <c r="AM192" s="143"/>
      <c r="AN192" s="143"/>
      <c r="AO192" s="144"/>
      <c r="AP192" s="143"/>
      <c r="AX192" s="30"/>
      <c r="AY192" s="116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</row>
    <row r="193" spans="1:73" ht="14.25" customHeight="1">
      <c r="A193" s="30"/>
      <c r="B193" s="116"/>
      <c r="C193" s="143"/>
      <c r="D193" s="143"/>
      <c r="E193" s="144"/>
      <c r="F193" s="143"/>
      <c r="G193" s="143"/>
      <c r="H193" s="144"/>
      <c r="M193" s="30"/>
      <c r="N193" s="116"/>
      <c r="O193" s="143"/>
      <c r="P193" s="143"/>
      <c r="Q193" s="144"/>
      <c r="R193" s="143"/>
      <c r="S193" s="143"/>
      <c r="T193" s="144"/>
      <c r="Y193" s="30"/>
      <c r="Z193" s="116"/>
      <c r="AA193" s="143"/>
      <c r="AB193" s="143"/>
      <c r="AC193" s="144"/>
      <c r="AD193" s="143"/>
      <c r="AE193" s="143"/>
      <c r="AF193" s="144"/>
      <c r="AK193" s="30"/>
      <c r="AL193" s="116"/>
      <c r="AM193" s="143"/>
      <c r="AN193" s="143"/>
      <c r="AO193" s="144"/>
      <c r="AP193" s="143"/>
      <c r="AX193" s="30"/>
      <c r="AY193" s="116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</row>
    <row r="194" spans="1:73" ht="14.25" customHeight="1">
      <c r="A194" s="30"/>
      <c r="B194" s="116"/>
      <c r="C194" s="143"/>
      <c r="D194" s="143"/>
      <c r="E194" s="144"/>
      <c r="F194" s="143"/>
      <c r="G194" s="143"/>
      <c r="H194" s="144"/>
      <c r="M194" s="30"/>
      <c r="N194" s="116"/>
      <c r="O194" s="143"/>
      <c r="P194" s="143"/>
      <c r="Q194" s="144"/>
      <c r="R194" s="143"/>
      <c r="S194" s="143"/>
      <c r="T194" s="144"/>
      <c r="Y194" s="30"/>
      <c r="Z194" s="116"/>
      <c r="AA194" s="143"/>
      <c r="AB194" s="143"/>
      <c r="AC194" s="144"/>
      <c r="AD194" s="143"/>
      <c r="AE194" s="143"/>
      <c r="AF194" s="144"/>
      <c r="AK194" s="30"/>
      <c r="AL194" s="116"/>
      <c r="AM194" s="143"/>
      <c r="AN194" s="143"/>
      <c r="AO194" s="144"/>
      <c r="AP194" s="143"/>
      <c r="AX194" s="30"/>
      <c r="AY194" s="116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</row>
    <row r="195" spans="1:73" ht="14.25" customHeight="1">
      <c r="A195" s="30"/>
      <c r="B195" s="116"/>
      <c r="C195" s="143"/>
      <c r="D195" s="143"/>
      <c r="E195" s="144"/>
      <c r="F195" s="143"/>
      <c r="G195" s="143"/>
      <c r="H195" s="144"/>
      <c r="M195" s="30"/>
      <c r="N195" s="116"/>
      <c r="O195" s="143"/>
      <c r="P195" s="143"/>
      <c r="Q195" s="144"/>
      <c r="R195" s="143"/>
      <c r="S195" s="143"/>
      <c r="T195" s="144"/>
      <c r="Y195" s="30"/>
      <c r="Z195" s="116"/>
      <c r="AA195" s="143"/>
      <c r="AB195" s="143"/>
      <c r="AC195" s="144"/>
      <c r="AD195" s="143"/>
      <c r="AE195" s="143"/>
      <c r="AF195" s="144"/>
      <c r="AK195" s="30"/>
      <c r="AL195" s="116"/>
      <c r="AM195" s="143"/>
      <c r="AN195" s="143"/>
      <c r="AO195" s="144"/>
      <c r="AP195" s="143"/>
      <c r="AX195" s="30"/>
      <c r="AY195" s="116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</row>
    <row r="196" spans="1:73" ht="14.25" customHeight="1">
      <c r="A196" s="30"/>
      <c r="B196" s="116"/>
      <c r="C196" s="143"/>
      <c r="D196" s="143"/>
      <c r="E196" s="144"/>
      <c r="F196" s="143"/>
      <c r="G196" s="143"/>
      <c r="H196" s="144"/>
      <c r="M196" s="30"/>
      <c r="N196" s="116"/>
      <c r="O196" s="143"/>
      <c r="P196" s="143"/>
      <c r="Q196" s="144"/>
      <c r="R196" s="143"/>
      <c r="S196" s="143"/>
      <c r="T196" s="144"/>
      <c r="Y196" s="30"/>
      <c r="Z196" s="116"/>
      <c r="AA196" s="143"/>
      <c r="AB196" s="143"/>
      <c r="AC196" s="144"/>
      <c r="AD196" s="143"/>
      <c r="AE196" s="143"/>
      <c r="AF196" s="144"/>
      <c r="AK196" s="30"/>
      <c r="AL196" s="116"/>
      <c r="AM196" s="143"/>
      <c r="AN196" s="143"/>
      <c r="AO196" s="144"/>
      <c r="AP196" s="143"/>
      <c r="AX196" s="30"/>
      <c r="AY196" s="116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</row>
    <row r="197" spans="1:73" ht="14.25" customHeight="1">
      <c r="A197" s="30"/>
      <c r="B197" s="116"/>
      <c r="C197" s="143"/>
      <c r="D197" s="143"/>
      <c r="E197" s="144"/>
      <c r="F197" s="143"/>
      <c r="G197" s="143"/>
      <c r="H197" s="144"/>
      <c r="M197" s="30"/>
      <c r="N197" s="116"/>
      <c r="O197" s="143"/>
      <c r="P197" s="143"/>
      <c r="Q197" s="144"/>
      <c r="R197" s="143"/>
      <c r="S197" s="143"/>
      <c r="T197" s="144"/>
      <c r="Y197" s="30"/>
      <c r="Z197" s="116"/>
      <c r="AA197" s="143"/>
      <c r="AB197" s="143"/>
      <c r="AC197" s="144"/>
      <c r="AD197" s="143"/>
      <c r="AE197" s="143"/>
      <c r="AF197" s="144"/>
      <c r="AK197" s="30"/>
      <c r="AL197" s="116"/>
      <c r="AM197" s="143"/>
      <c r="AN197" s="143"/>
      <c r="AO197" s="144"/>
      <c r="AP197" s="143"/>
      <c r="AX197" s="30"/>
      <c r="AY197" s="116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</row>
    <row r="198" spans="1:73" ht="14.25" customHeight="1">
      <c r="A198" s="30"/>
      <c r="B198" s="116"/>
      <c r="C198" s="143"/>
      <c r="D198" s="143"/>
      <c r="E198" s="144"/>
      <c r="F198" s="143"/>
      <c r="G198" s="143"/>
      <c r="H198" s="144"/>
      <c r="M198" s="30"/>
      <c r="N198" s="116"/>
      <c r="O198" s="143"/>
      <c r="P198" s="143"/>
      <c r="Q198" s="144"/>
      <c r="R198" s="143"/>
      <c r="S198" s="143"/>
      <c r="T198" s="144"/>
      <c r="Y198" s="30"/>
      <c r="Z198" s="116"/>
      <c r="AA198" s="143"/>
      <c r="AB198" s="143"/>
      <c r="AC198" s="144"/>
      <c r="AD198" s="143"/>
      <c r="AE198" s="143"/>
      <c r="AF198" s="144"/>
      <c r="AK198" s="30"/>
      <c r="AL198" s="116"/>
      <c r="AM198" s="143"/>
      <c r="AN198" s="143"/>
      <c r="AO198" s="144"/>
      <c r="AP198" s="143"/>
      <c r="AX198" s="30"/>
      <c r="AY198" s="116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</row>
    <row r="199" spans="1:73" ht="14.25" customHeight="1">
      <c r="A199" s="30"/>
      <c r="B199" s="116"/>
      <c r="C199" s="143"/>
      <c r="D199" s="143"/>
      <c r="E199" s="144"/>
      <c r="F199" s="143"/>
      <c r="G199" s="143"/>
      <c r="H199" s="144"/>
      <c r="M199" s="30"/>
      <c r="N199" s="116"/>
      <c r="O199" s="143"/>
      <c r="P199" s="143"/>
      <c r="Q199" s="144"/>
      <c r="R199" s="143"/>
      <c r="S199" s="143"/>
      <c r="T199" s="144"/>
      <c r="Y199" s="30"/>
      <c r="Z199" s="116"/>
      <c r="AA199" s="143"/>
      <c r="AB199" s="143"/>
      <c r="AC199" s="144"/>
      <c r="AD199" s="143"/>
      <c r="AE199" s="143"/>
      <c r="AF199" s="144"/>
      <c r="AK199" s="30"/>
      <c r="AL199" s="116"/>
      <c r="AM199" s="143"/>
      <c r="AN199" s="143"/>
      <c r="AO199" s="144"/>
      <c r="AP199" s="143"/>
      <c r="AX199" s="30"/>
      <c r="AY199" s="116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</row>
    <row r="200" spans="1:73" ht="14.25" customHeight="1">
      <c r="A200" s="30"/>
      <c r="B200" s="116"/>
      <c r="C200" s="143"/>
      <c r="D200" s="143"/>
      <c r="E200" s="144"/>
      <c r="F200" s="143"/>
      <c r="G200" s="143"/>
      <c r="H200" s="144"/>
      <c r="M200" s="30"/>
      <c r="N200" s="116"/>
      <c r="O200" s="143"/>
      <c r="P200" s="143"/>
      <c r="Q200" s="144"/>
      <c r="R200" s="143"/>
      <c r="S200" s="143"/>
      <c r="T200" s="144"/>
      <c r="Y200" s="30"/>
      <c r="Z200" s="116"/>
      <c r="AA200" s="143"/>
      <c r="AB200" s="143"/>
      <c r="AC200" s="144"/>
      <c r="AD200" s="143"/>
      <c r="AE200" s="143"/>
      <c r="AF200" s="144"/>
      <c r="AK200" s="30"/>
      <c r="AL200" s="116"/>
      <c r="AM200" s="143"/>
      <c r="AN200" s="143"/>
      <c r="AO200" s="144"/>
      <c r="AP200" s="143"/>
      <c r="AX200" s="30"/>
      <c r="AY200" s="116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</row>
    <row r="201" spans="1:73" ht="14.25" customHeight="1">
      <c r="A201" s="30"/>
      <c r="B201" s="116"/>
      <c r="C201" s="143"/>
      <c r="D201" s="143"/>
      <c r="E201" s="144"/>
      <c r="F201" s="143"/>
      <c r="G201" s="143"/>
      <c r="H201" s="144"/>
      <c r="M201" s="30"/>
      <c r="N201" s="116"/>
      <c r="O201" s="143"/>
      <c r="P201" s="143"/>
      <c r="Q201" s="144"/>
      <c r="R201" s="143"/>
      <c r="S201" s="143"/>
      <c r="T201" s="144"/>
      <c r="Y201" s="30"/>
      <c r="Z201" s="116"/>
      <c r="AA201" s="143"/>
      <c r="AB201" s="143"/>
      <c r="AC201" s="144"/>
      <c r="AD201" s="143"/>
      <c r="AE201" s="143"/>
      <c r="AF201" s="144"/>
      <c r="AK201" s="30"/>
      <c r="AL201" s="116"/>
      <c r="AM201" s="143"/>
      <c r="AN201" s="143"/>
      <c r="AO201" s="144"/>
      <c r="AP201" s="143"/>
      <c r="AX201" s="30"/>
      <c r="AY201" s="116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</row>
    <row r="202" spans="1:73" ht="14.25" customHeight="1">
      <c r="A202" s="30"/>
      <c r="B202" s="116"/>
      <c r="C202" s="143"/>
      <c r="D202" s="143"/>
      <c r="E202" s="144"/>
      <c r="F202" s="143"/>
      <c r="G202" s="143"/>
      <c r="H202" s="144"/>
      <c r="M202" s="30"/>
      <c r="N202" s="116"/>
      <c r="O202" s="143"/>
      <c r="P202" s="143"/>
      <c r="Q202" s="144"/>
      <c r="R202" s="143"/>
      <c r="S202" s="143"/>
      <c r="T202" s="144"/>
      <c r="Y202" s="30"/>
      <c r="Z202" s="116"/>
      <c r="AA202" s="143"/>
      <c r="AB202" s="143"/>
      <c r="AC202" s="144"/>
      <c r="AD202" s="143"/>
      <c r="AE202" s="143"/>
      <c r="AF202" s="144"/>
      <c r="AK202" s="30"/>
      <c r="AL202" s="116"/>
      <c r="AM202" s="143"/>
      <c r="AN202" s="143"/>
      <c r="AO202" s="144"/>
      <c r="AP202" s="143"/>
      <c r="AX202" s="30"/>
      <c r="AY202" s="116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</row>
    <row r="203" spans="1:73" ht="14.25" customHeight="1">
      <c r="A203" s="30"/>
      <c r="B203" s="116"/>
      <c r="C203" s="143"/>
      <c r="D203" s="143"/>
      <c r="E203" s="144"/>
      <c r="F203" s="143"/>
      <c r="G203" s="143"/>
      <c r="H203" s="144"/>
      <c r="M203" s="30"/>
      <c r="N203" s="116"/>
      <c r="O203" s="143"/>
      <c r="P203" s="143"/>
      <c r="Q203" s="144"/>
      <c r="R203" s="143"/>
      <c r="S203" s="143"/>
      <c r="T203" s="144"/>
      <c r="Y203" s="30"/>
      <c r="Z203" s="116"/>
      <c r="AA203" s="143"/>
      <c r="AB203" s="143"/>
      <c r="AC203" s="144"/>
      <c r="AD203" s="143"/>
      <c r="AE203" s="143"/>
      <c r="AF203" s="144"/>
      <c r="AK203" s="30"/>
      <c r="AL203" s="116"/>
      <c r="AM203" s="143"/>
      <c r="AN203" s="143"/>
      <c r="AO203" s="144"/>
      <c r="AP203" s="143"/>
      <c r="AX203" s="30"/>
      <c r="AY203" s="116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</row>
    <row r="204" spans="1:73" ht="14.25" customHeight="1">
      <c r="A204" s="30"/>
      <c r="B204" s="116"/>
      <c r="C204" s="143"/>
      <c r="D204" s="143"/>
      <c r="E204" s="144"/>
      <c r="F204" s="143"/>
      <c r="G204" s="143"/>
      <c r="H204" s="144"/>
      <c r="M204" s="30"/>
      <c r="N204" s="116"/>
      <c r="O204" s="143"/>
      <c r="P204" s="143"/>
      <c r="Q204" s="144"/>
      <c r="R204" s="143"/>
      <c r="S204" s="143"/>
      <c r="T204" s="144"/>
      <c r="Y204" s="30"/>
      <c r="Z204" s="116"/>
      <c r="AA204" s="143"/>
      <c r="AB204" s="143"/>
      <c r="AC204" s="144"/>
      <c r="AD204" s="143"/>
      <c r="AE204" s="143"/>
      <c r="AF204" s="144"/>
      <c r="AK204" s="30"/>
      <c r="AL204" s="116"/>
      <c r="AM204" s="143"/>
      <c r="AN204" s="143"/>
      <c r="AO204" s="144"/>
      <c r="AP204" s="143"/>
      <c r="AX204" s="30"/>
      <c r="AY204" s="116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</row>
    <row r="205" spans="1:73" ht="14.25" customHeight="1">
      <c r="A205" s="30"/>
      <c r="B205" s="116"/>
      <c r="C205" s="143"/>
      <c r="D205" s="143"/>
      <c r="E205" s="144"/>
      <c r="F205" s="143"/>
      <c r="G205" s="143"/>
      <c r="H205" s="144"/>
      <c r="M205" s="30"/>
      <c r="N205" s="116"/>
      <c r="O205" s="143"/>
      <c r="P205" s="143"/>
      <c r="Q205" s="144"/>
      <c r="R205" s="143"/>
      <c r="S205" s="143"/>
      <c r="T205" s="144"/>
      <c r="Y205" s="30"/>
      <c r="Z205" s="116"/>
      <c r="AA205" s="143"/>
      <c r="AB205" s="143"/>
      <c r="AC205" s="144"/>
      <c r="AD205" s="143"/>
      <c r="AE205" s="143"/>
      <c r="AF205" s="144"/>
      <c r="AK205" s="30"/>
      <c r="AL205" s="116"/>
      <c r="AM205" s="143"/>
      <c r="AN205" s="143"/>
      <c r="AO205" s="144"/>
      <c r="AP205" s="143"/>
      <c r="AX205" s="30"/>
      <c r="AY205" s="116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</row>
    <row r="206" spans="1:73" ht="14.25" customHeight="1">
      <c r="A206" s="30"/>
      <c r="B206" s="116"/>
      <c r="C206" s="143"/>
      <c r="D206" s="143"/>
      <c r="E206" s="144"/>
      <c r="F206" s="143"/>
      <c r="G206" s="143"/>
      <c r="H206" s="144"/>
      <c r="M206" s="30"/>
      <c r="N206" s="116"/>
      <c r="O206" s="143"/>
      <c r="P206" s="143"/>
      <c r="Q206" s="144"/>
      <c r="R206" s="143"/>
      <c r="S206" s="143"/>
      <c r="T206" s="144"/>
      <c r="Y206" s="30"/>
      <c r="Z206" s="116"/>
      <c r="AA206" s="143"/>
      <c r="AB206" s="143"/>
      <c r="AC206" s="144"/>
      <c r="AD206" s="143"/>
      <c r="AE206" s="143"/>
      <c r="AF206" s="144"/>
      <c r="AK206" s="30"/>
      <c r="AL206" s="116"/>
      <c r="AM206" s="143"/>
      <c r="AN206" s="143"/>
      <c r="AO206" s="144"/>
      <c r="AP206" s="143"/>
      <c r="AX206" s="30"/>
      <c r="AY206" s="116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</row>
    <row r="207" spans="1:73" ht="14.25" customHeight="1">
      <c r="A207" s="30"/>
      <c r="B207" s="116"/>
      <c r="C207" s="143"/>
      <c r="D207" s="143"/>
      <c r="E207" s="144"/>
      <c r="F207" s="143"/>
      <c r="G207" s="143"/>
      <c r="H207" s="144"/>
      <c r="M207" s="30"/>
      <c r="N207" s="116"/>
      <c r="O207" s="143"/>
      <c r="P207" s="143"/>
      <c r="Q207" s="144"/>
      <c r="R207" s="143"/>
      <c r="S207" s="143"/>
      <c r="T207" s="144"/>
      <c r="Y207" s="30"/>
      <c r="Z207" s="116"/>
      <c r="AA207" s="143"/>
      <c r="AB207" s="143"/>
      <c r="AC207" s="144"/>
      <c r="AD207" s="143"/>
      <c r="AE207" s="143"/>
      <c r="AF207" s="144"/>
      <c r="AK207" s="30"/>
      <c r="AL207" s="116"/>
      <c r="AM207" s="143"/>
      <c r="AN207" s="143"/>
      <c r="AO207" s="144"/>
      <c r="AP207" s="143"/>
      <c r="AX207" s="30"/>
      <c r="AY207" s="116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</row>
    <row r="208" spans="1:73" ht="14.25" customHeight="1">
      <c r="A208" s="30"/>
      <c r="B208" s="116"/>
      <c r="C208" s="143"/>
      <c r="D208" s="143"/>
      <c r="E208" s="144"/>
      <c r="F208" s="143"/>
      <c r="G208" s="143"/>
      <c r="H208" s="144"/>
      <c r="M208" s="30"/>
      <c r="N208" s="116"/>
      <c r="O208" s="143"/>
      <c r="P208" s="143"/>
      <c r="Q208" s="144"/>
      <c r="R208" s="143"/>
      <c r="S208" s="143"/>
      <c r="T208" s="144"/>
      <c r="Y208" s="30"/>
      <c r="Z208" s="116"/>
      <c r="AA208" s="143"/>
      <c r="AB208" s="143"/>
      <c r="AC208" s="144"/>
      <c r="AD208" s="143"/>
      <c r="AE208" s="143"/>
      <c r="AF208" s="144"/>
      <c r="AK208" s="30"/>
      <c r="AL208" s="116"/>
      <c r="AM208" s="143"/>
      <c r="AN208" s="143"/>
      <c r="AO208" s="144"/>
      <c r="AP208" s="143"/>
      <c r="AX208" s="30"/>
      <c r="AY208" s="116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</row>
    <row r="209" spans="1:73" ht="14.25" customHeight="1">
      <c r="A209" s="30"/>
      <c r="B209" s="116"/>
      <c r="C209" s="143"/>
      <c r="D209" s="143"/>
      <c r="E209" s="144"/>
      <c r="F209" s="143"/>
      <c r="G209" s="143"/>
      <c r="H209" s="144"/>
      <c r="M209" s="30"/>
      <c r="N209" s="116"/>
      <c r="O209" s="143"/>
      <c r="P209" s="143"/>
      <c r="Q209" s="144"/>
      <c r="R209" s="143"/>
      <c r="S209" s="143"/>
      <c r="T209" s="144"/>
      <c r="Y209" s="30"/>
      <c r="Z209" s="116"/>
      <c r="AA209" s="143"/>
      <c r="AB209" s="143"/>
      <c r="AC209" s="144"/>
      <c r="AD209" s="143"/>
      <c r="AE209" s="143"/>
      <c r="AF209" s="144"/>
      <c r="AK209" s="30"/>
      <c r="AL209" s="116"/>
      <c r="AM209" s="143"/>
      <c r="AN209" s="143"/>
      <c r="AO209" s="144"/>
      <c r="AP209" s="143"/>
      <c r="AX209" s="30"/>
      <c r="AY209" s="116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</row>
    <row r="210" spans="1:73" ht="14.25" customHeight="1">
      <c r="A210" s="30"/>
      <c r="B210" s="116"/>
      <c r="C210" s="143"/>
      <c r="D210" s="143"/>
      <c r="E210" s="144"/>
      <c r="F210" s="143"/>
      <c r="G210" s="143"/>
      <c r="H210" s="144"/>
      <c r="M210" s="30"/>
      <c r="N210" s="116"/>
      <c r="O210" s="143"/>
      <c r="P210" s="143"/>
      <c r="Q210" s="144"/>
      <c r="R210" s="143"/>
      <c r="S210" s="143"/>
      <c r="T210" s="144"/>
      <c r="Y210" s="30"/>
      <c r="Z210" s="116"/>
      <c r="AA210" s="143"/>
      <c r="AB210" s="143"/>
      <c r="AC210" s="144"/>
      <c r="AD210" s="143"/>
      <c r="AE210" s="143"/>
      <c r="AF210" s="144"/>
      <c r="AK210" s="30"/>
      <c r="AL210" s="116"/>
      <c r="AM210" s="143"/>
      <c r="AN210" s="143"/>
      <c r="AO210" s="144"/>
      <c r="AP210" s="143"/>
      <c r="AX210" s="30"/>
      <c r="AY210" s="116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</row>
    <row r="211" spans="1:73" ht="14.25" customHeight="1">
      <c r="A211" s="30"/>
      <c r="B211" s="116"/>
      <c r="C211" s="143"/>
      <c r="D211" s="143"/>
      <c r="E211" s="144"/>
      <c r="F211" s="143"/>
      <c r="G211" s="143"/>
      <c r="H211" s="144"/>
      <c r="M211" s="30"/>
      <c r="N211" s="116"/>
      <c r="O211" s="143"/>
      <c r="P211" s="143"/>
      <c r="Q211" s="144"/>
      <c r="R211" s="143"/>
      <c r="S211" s="143"/>
      <c r="T211" s="144"/>
      <c r="Y211" s="30"/>
      <c r="Z211" s="116"/>
      <c r="AA211" s="143"/>
      <c r="AB211" s="143"/>
      <c r="AC211" s="144"/>
      <c r="AD211" s="143"/>
      <c r="AE211" s="143"/>
      <c r="AF211" s="144"/>
      <c r="AK211" s="30"/>
      <c r="AL211" s="116"/>
      <c r="AM211" s="143"/>
      <c r="AN211" s="143"/>
      <c r="AO211" s="144"/>
      <c r="AP211" s="143"/>
      <c r="AX211" s="30"/>
      <c r="AY211" s="116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</row>
    <row r="212" spans="1:73" ht="14.25" customHeight="1">
      <c r="A212" s="30"/>
      <c r="B212" s="116"/>
      <c r="C212" s="143"/>
      <c r="D212" s="143"/>
      <c r="E212" s="144"/>
      <c r="F212" s="143"/>
      <c r="G212" s="143"/>
      <c r="H212" s="144"/>
      <c r="M212" s="30"/>
      <c r="N212" s="116"/>
      <c r="O212" s="143"/>
      <c r="P212" s="143"/>
      <c r="Q212" s="144"/>
      <c r="R212" s="143"/>
      <c r="S212" s="143"/>
      <c r="T212" s="144"/>
      <c r="Y212" s="30"/>
      <c r="Z212" s="116"/>
      <c r="AA212" s="143"/>
      <c r="AB212" s="143"/>
      <c r="AC212" s="144"/>
      <c r="AD212" s="143"/>
      <c r="AE212" s="143"/>
      <c r="AF212" s="144"/>
      <c r="AK212" s="30"/>
      <c r="AL212" s="116"/>
      <c r="AM212" s="143"/>
      <c r="AN212" s="143"/>
      <c r="AO212" s="144"/>
      <c r="AP212" s="143"/>
      <c r="AX212" s="30"/>
      <c r="AY212" s="116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</row>
    <row r="213" spans="1:73" ht="14.25" customHeight="1">
      <c r="A213" s="30"/>
      <c r="B213" s="116"/>
      <c r="C213" s="143"/>
      <c r="D213" s="143"/>
      <c r="E213" s="144"/>
      <c r="F213" s="143"/>
      <c r="G213" s="143"/>
      <c r="H213" s="144"/>
      <c r="M213" s="30"/>
      <c r="N213" s="116"/>
      <c r="O213" s="143"/>
      <c r="P213" s="143"/>
      <c r="Q213" s="144"/>
      <c r="R213" s="143"/>
      <c r="S213" s="143"/>
      <c r="T213" s="144"/>
      <c r="Y213" s="30"/>
      <c r="Z213" s="116"/>
      <c r="AA213" s="143"/>
      <c r="AB213" s="143"/>
      <c r="AC213" s="144"/>
      <c r="AD213" s="143"/>
      <c r="AE213" s="143"/>
      <c r="AF213" s="144"/>
      <c r="AK213" s="30"/>
      <c r="AL213" s="116"/>
      <c r="AM213" s="143"/>
      <c r="AN213" s="143"/>
      <c r="AO213" s="144"/>
      <c r="AP213" s="143"/>
      <c r="AX213" s="30"/>
      <c r="AY213" s="116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</row>
    <row r="214" spans="1:73" ht="14.25" customHeight="1">
      <c r="A214" s="30"/>
      <c r="B214" s="116"/>
      <c r="C214" s="143"/>
      <c r="D214" s="143"/>
      <c r="E214" s="144"/>
      <c r="F214" s="143"/>
      <c r="G214" s="143"/>
      <c r="H214" s="144"/>
      <c r="M214" s="30"/>
      <c r="N214" s="116"/>
      <c r="O214" s="143"/>
      <c r="P214" s="143"/>
      <c r="Q214" s="144"/>
      <c r="R214" s="143"/>
      <c r="S214" s="143"/>
      <c r="T214" s="144"/>
      <c r="Y214" s="30"/>
      <c r="Z214" s="116"/>
      <c r="AA214" s="143"/>
      <c r="AB214" s="143"/>
      <c r="AC214" s="144"/>
      <c r="AD214" s="143"/>
      <c r="AE214" s="143"/>
      <c r="AF214" s="144"/>
      <c r="AK214" s="30"/>
      <c r="AL214" s="116"/>
      <c r="AM214" s="143"/>
      <c r="AN214" s="143"/>
      <c r="AO214" s="144"/>
      <c r="AP214" s="143"/>
      <c r="AX214" s="30"/>
      <c r="AY214" s="116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</row>
    <row r="215" spans="1:73" ht="14.25" customHeight="1">
      <c r="A215" s="30"/>
      <c r="B215" s="116"/>
      <c r="C215" s="143"/>
      <c r="D215" s="143"/>
      <c r="E215" s="144"/>
      <c r="F215" s="143"/>
      <c r="G215" s="143"/>
      <c r="H215" s="144"/>
      <c r="M215" s="30"/>
      <c r="N215" s="116"/>
      <c r="O215" s="143"/>
      <c r="P215" s="143"/>
      <c r="Q215" s="144"/>
      <c r="R215" s="143"/>
      <c r="S215" s="143"/>
      <c r="T215" s="144"/>
      <c r="Y215" s="30"/>
      <c r="Z215" s="116"/>
      <c r="AA215" s="143"/>
      <c r="AB215" s="143"/>
      <c r="AC215" s="144"/>
      <c r="AD215" s="143"/>
      <c r="AE215" s="143"/>
      <c r="AF215" s="144"/>
      <c r="AK215" s="30"/>
      <c r="AL215" s="116"/>
      <c r="AM215" s="143"/>
      <c r="AN215" s="143"/>
      <c r="AO215" s="144"/>
      <c r="AP215" s="143"/>
      <c r="AX215" s="30"/>
      <c r="AY215" s="116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</row>
    <row r="216" spans="1:73" ht="14.25" customHeight="1">
      <c r="A216" s="30"/>
      <c r="B216" s="116"/>
      <c r="C216" s="143"/>
      <c r="D216" s="143"/>
      <c r="E216" s="144"/>
      <c r="F216" s="143"/>
      <c r="G216" s="143"/>
      <c r="H216" s="144"/>
      <c r="M216" s="30"/>
      <c r="N216" s="116"/>
      <c r="O216" s="143"/>
      <c r="P216" s="143"/>
      <c r="Q216" s="144"/>
      <c r="R216" s="143"/>
      <c r="S216" s="143"/>
      <c r="T216" s="144"/>
      <c r="Y216" s="30"/>
      <c r="Z216" s="116"/>
      <c r="AA216" s="143"/>
      <c r="AB216" s="143"/>
      <c r="AC216" s="144"/>
      <c r="AD216" s="143"/>
      <c r="AE216" s="143"/>
      <c r="AF216" s="144"/>
      <c r="AK216" s="30"/>
      <c r="AL216" s="116"/>
      <c r="AM216" s="143"/>
      <c r="AN216" s="143"/>
      <c r="AO216" s="144"/>
      <c r="AP216" s="143"/>
      <c r="AX216" s="30"/>
      <c r="AY216" s="116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</row>
    <row r="217" spans="1:73" ht="14.25" customHeight="1">
      <c r="A217" s="30"/>
      <c r="B217" s="116"/>
      <c r="C217" s="143"/>
      <c r="D217" s="143"/>
      <c r="E217" s="144"/>
      <c r="F217" s="143"/>
      <c r="G217" s="143"/>
      <c r="H217" s="144"/>
      <c r="M217" s="30"/>
      <c r="N217" s="116"/>
      <c r="O217" s="143"/>
      <c r="P217" s="143"/>
      <c r="Q217" s="144"/>
      <c r="R217" s="143"/>
      <c r="S217" s="143"/>
      <c r="T217" s="144"/>
      <c r="Y217" s="30"/>
      <c r="Z217" s="116"/>
      <c r="AA217" s="143"/>
      <c r="AB217" s="143"/>
      <c r="AC217" s="144"/>
      <c r="AD217" s="143"/>
      <c r="AE217" s="143"/>
      <c r="AF217" s="144"/>
      <c r="AK217" s="30"/>
      <c r="AL217" s="116"/>
      <c r="AM217" s="143"/>
      <c r="AN217" s="143"/>
      <c r="AO217" s="144"/>
      <c r="AP217" s="143"/>
      <c r="AX217" s="30"/>
      <c r="AY217" s="116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</row>
    <row r="218" spans="1:73" ht="14.25" customHeight="1">
      <c r="A218" s="30"/>
      <c r="B218" s="116"/>
      <c r="C218" s="143"/>
      <c r="D218" s="143"/>
      <c r="E218" s="144"/>
      <c r="F218" s="143"/>
      <c r="G218" s="143"/>
      <c r="H218" s="144"/>
      <c r="M218" s="30"/>
      <c r="N218" s="116"/>
      <c r="O218" s="143"/>
      <c r="P218" s="143"/>
      <c r="Q218" s="144"/>
      <c r="R218" s="143"/>
      <c r="S218" s="143"/>
      <c r="T218" s="144"/>
      <c r="Y218" s="30"/>
      <c r="Z218" s="116"/>
      <c r="AA218" s="143"/>
      <c r="AB218" s="143"/>
      <c r="AC218" s="144"/>
      <c r="AD218" s="143"/>
      <c r="AE218" s="143"/>
      <c r="AF218" s="144"/>
      <c r="AK218" s="30"/>
      <c r="AL218" s="116"/>
      <c r="AM218" s="143"/>
      <c r="AN218" s="143"/>
      <c r="AO218" s="144"/>
      <c r="AP218" s="143"/>
      <c r="AX218" s="30"/>
      <c r="AY218" s="116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</row>
    <row r="219" spans="1:73" ht="14.25" customHeight="1">
      <c r="A219" s="30"/>
      <c r="B219" s="116"/>
      <c r="C219" s="143"/>
      <c r="D219" s="143"/>
      <c r="E219" s="144"/>
      <c r="F219" s="143"/>
      <c r="G219" s="143"/>
      <c r="H219" s="144"/>
      <c r="M219" s="30"/>
      <c r="N219" s="116"/>
      <c r="O219" s="143"/>
      <c r="P219" s="143"/>
      <c r="Q219" s="144"/>
      <c r="R219" s="143"/>
      <c r="S219" s="143"/>
      <c r="T219" s="144"/>
      <c r="Y219" s="30"/>
      <c r="Z219" s="116"/>
      <c r="AA219" s="143"/>
      <c r="AB219" s="143"/>
      <c r="AC219" s="144"/>
      <c r="AD219" s="143"/>
      <c r="AE219" s="143"/>
      <c r="AF219" s="144"/>
      <c r="AK219" s="30"/>
      <c r="AL219" s="116"/>
      <c r="AM219" s="143"/>
      <c r="AN219" s="143"/>
      <c r="AO219" s="144"/>
      <c r="AP219" s="143"/>
      <c r="AX219" s="30"/>
      <c r="AY219" s="116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</row>
    <row r="220" spans="1:73" ht="14.25" customHeight="1">
      <c r="A220" s="30"/>
      <c r="B220" s="116"/>
      <c r="C220" s="143"/>
      <c r="D220" s="143"/>
      <c r="E220" s="144"/>
      <c r="F220" s="143"/>
      <c r="G220" s="143"/>
      <c r="H220" s="144"/>
      <c r="M220" s="30"/>
      <c r="N220" s="116"/>
      <c r="O220" s="143"/>
      <c r="P220" s="143"/>
      <c r="Q220" s="144"/>
      <c r="R220" s="143"/>
      <c r="S220" s="143"/>
      <c r="T220" s="144"/>
      <c r="Y220" s="30"/>
      <c r="Z220" s="116"/>
      <c r="AA220" s="143"/>
      <c r="AB220" s="143"/>
      <c r="AC220" s="144"/>
      <c r="AD220" s="143"/>
      <c r="AE220" s="143"/>
      <c r="AF220" s="144"/>
      <c r="AK220" s="30"/>
      <c r="AL220" s="116"/>
      <c r="AM220" s="143"/>
      <c r="AN220" s="143"/>
      <c r="AO220" s="144"/>
      <c r="AP220" s="143"/>
      <c r="AX220" s="30"/>
      <c r="AY220" s="116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</row>
    <row r="221" spans="1:73" ht="14.25" customHeight="1">
      <c r="A221" s="30"/>
      <c r="B221" s="116"/>
      <c r="C221" s="143"/>
      <c r="D221" s="143"/>
      <c r="E221" s="144"/>
      <c r="F221" s="143"/>
      <c r="G221" s="143"/>
      <c r="H221" s="144"/>
      <c r="M221" s="30"/>
      <c r="N221" s="116"/>
      <c r="O221" s="143"/>
      <c r="P221" s="143"/>
      <c r="Q221" s="144"/>
      <c r="R221" s="143"/>
      <c r="S221" s="143"/>
      <c r="T221" s="144"/>
      <c r="Y221" s="30"/>
      <c r="Z221" s="116"/>
      <c r="AA221" s="143"/>
      <c r="AB221" s="143"/>
      <c r="AC221" s="144"/>
      <c r="AD221" s="143"/>
      <c r="AE221" s="143"/>
      <c r="AF221" s="144"/>
      <c r="AK221" s="30"/>
      <c r="AL221" s="116"/>
      <c r="AM221" s="143"/>
      <c r="AN221" s="143"/>
      <c r="AO221" s="144"/>
      <c r="AP221" s="143"/>
      <c r="AX221" s="30"/>
      <c r="AY221" s="116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</row>
    <row r="222" spans="1:73" ht="14.25" customHeight="1">
      <c r="A222" s="30"/>
      <c r="B222" s="116"/>
      <c r="C222" s="143"/>
      <c r="D222" s="143"/>
      <c r="E222" s="144"/>
      <c r="F222" s="143"/>
      <c r="G222" s="143"/>
      <c r="H222" s="144"/>
      <c r="M222" s="30"/>
      <c r="N222" s="116"/>
      <c r="O222" s="143"/>
      <c r="P222" s="143"/>
      <c r="Q222" s="144"/>
      <c r="R222" s="143"/>
      <c r="S222" s="143"/>
      <c r="T222" s="144"/>
      <c r="Y222" s="30"/>
      <c r="Z222" s="116"/>
      <c r="AA222" s="143"/>
      <c r="AB222" s="143"/>
      <c r="AC222" s="144"/>
      <c r="AD222" s="143"/>
      <c r="AE222" s="143"/>
      <c r="AF222" s="144"/>
      <c r="AK222" s="30"/>
      <c r="AL222" s="116"/>
      <c r="AM222" s="143"/>
      <c r="AN222" s="143"/>
      <c r="AO222" s="144"/>
      <c r="AP222" s="143"/>
      <c r="AX222" s="30"/>
      <c r="AY222" s="116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</row>
    <row r="223" spans="1:73" ht="14.25" customHeight="1">
      <c r="A223" s="30"/>
      <c r="B223" s="116"/>
      <c r="C223" s="143"/>
      <c r="D223" s="143"/>
      <c r="E223" s="144"/>
      <c r="F223" s="143"/>
      <c r="G223" s="143"/>
      <c r="H223" s="144"/>
      <c r="M223" s="30"/>
      <c r="N223" s="116"/>
      <c r="O223" s="143"/>
      <c r="P223" s="143"/>
      <c r="Q223" s="144"/>
      <c r="R223" s="143"/>
      <c r="S223" s="143"/>
      <c r="T223" s="144"/>
      <c r="Y223" s="30"/>
      <c r="Z223" s="116"/>
      <c r="AA223" s="143"/>
      <c r="AB223" s="143"/>
      <c r="AC223" s="144"/>
      <c r="AD223" s="143"/>
      <c r="AE223" s="143"/>
      <c r="AF223" s="144"/>
      <c r="AK223" s="30"/>
      <c r="AL223" s="116"/>
      <c r="AM223" s="143"/>
      <c r="AN223" s="143"/>
      <c r="AO223" s="144"/>
      <c r="AP223" s="143"/>
      <c r="AX223" s="30"/>
      <c r="AY223" s="116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</row>
    <row r="224" spans="1:73" ht="14.25" customHeight="1">
      <c r="A224" s="30"/>
      <c r="B224" s="116"/>
      <c r="C224" s="143"/>
      <c r="D224" s="143"/>
      <c r="E224" s="144"/>
      <c r="F224" s="143"/>
      <c r="G224" s="143"/>
      <c r="H224" s="144"/>
      <c r="M224" s="30"/>
      <c r="N224" s="116"/>
      <c r="O224" s="143"/>
      <c r="P224" s="143"/>
      <c r="Q224" s="144"/>
      <c r="R224" s="143"/>
      <c r="S224" s="143"/>
      <c r="T224" s="144"/>
      <c r="Y224" s="30"/>
      <c r="Z224" s="116"/>
      <c r="AA224" s="143"/>
      <c r="AB224" s="143"/>
      <c r="AC224" s="144"/>
      <c r="AD224" s="143"/>
      <c r="AE224" s="143"/>
      <c r="AF224" s="144"/>
      <c r="AK224" s="30"/>
      <c r="AL224" s="116"/>
      <c r="AM224" s="143"/>
      <c r="AN224" s="143"/>
      <c r="AO224" s="144"/>
      <c r="AP224" s="143"/>
      <c r="AX224" s="30"/>
      <c r="AY224" s="116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</row>
    <row r="225" spans="1:73" ht="14.25" customHeight="1">
      <c r="A225" s="30"/>
      <c r="B225" s="116"/>
      <c r="C225" s="143"/>
      <c r="D225" s="143"/>
      <c r="E225" s="144"/>
      <c r="F225" s="143"/>
      <c r="G225" s="143"/>
      <c r="H225" s="144"/>
      <c r="M225" s="30"/>
      <c r="N225" s="116"/>
      <c r="O225" s="143"/>
      <c r="P225" s="143"/>
      <c r="Q225" s="144"/>
      <c r="R225" s="143"/>
      <c r="S225" s="143"/>
      <c r="T225" s="144"/>
      <c r="Y225" s="30"/>
      <c r="Z225" s="116"/>
      <c r="AA225" s="143"/>
      <c r="AB225" s="143"/>
      <c r="AC225" s="144"/>
      <c r="AD225" s="143"/>
      <c r="AE225" s="143"/>
      <c r="AF225" s="144"/>
      <c r="AK225" s="30"/>
      <c r="AL225" s="116"/>
      <c r="AM225" s="143"/>
      <c r="AN225" s="143"/>
      <c r="AO225" s="144"/>
      <c r="AP225" s="143"/>
      <c r="AX225" s="30"/>
      <c r="AY225" s="116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</row>
    <row r="226" spans="1:73" ht="14.25" customHeight="1">
      <c r="A226" s="30"/>
      <c r="B226" s="116"/>
      <c r="C226" s="143"/>
      <c r="D226" s="143"/>
      <c r="E226" s="144"/>
      <c r="F226" s="143"/>
      <c r="G226" s="143"/>
      <c r="H226" s="144"/>
      <c r="M226" s="30"/>
      <c r="N226" s="116"/>
      <c r="O226" s="143"/>
      <c r="P226" s="143"/>
      <c r="Q226" s="144"/>
      <c r="R226" s="143"/>
      <c r="S226" s="143"/>
      <c r="T226" s="144"/>
      <c r="Y226" s="30"/>
      <c r="Z226" s="116"/>
      <c r="AA226" s="143"/>
      <c r="AB226" s="143"/>
      <c r="AC226" s="144"/>
      <c r="AD226" s="143"/>
      <c r="AE226" s="143"/>
      <c r="AF226" s="144"/>
      <c r="AK226" s="30"/>
      <c r="AL226" s="116"/>
      <c r="AM226" s="143"/>
      <c r="AN226" s="143"/>
      <c r="AO226" s="144"/>
      <c r="AP226" s="143"/>
      <c r="AX226" s="30"/>
      <c r="AY226" s="116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</row>
    <row r="227" spans="1:73" ht="14.25" customHeight="1">
      <c r="A227" s="30"/>
      <c r="B227" s="116"/>
      <c r="C227" s="143"/>
      <c r="D227" s="143"/>
      <c r="E227" s="144"/>
      <c r="F227" s="143"/>
      <c r="G227" s="143"/>
      <c r="H227" s="144"/>
      <c r="M227" s="30"/>
      <c r="N227" s="116"/>
      <c r="O227" s="143"/>
      <c r="P227" s="143"/>
      <c r="Q227" s="144"/>
      <c r="R227" s="143"/>
      <c r="S227" s="143"/>
      <c r="T227" s="144"/>
      <c r="Y227" s="30"/>
      <c r="Z227" s="116"/>
      <c r="AA227" s="143"/>
      <c r="AB227" s="143"/>
      <c r="AC227" s="144"/>
      <c r="AD227" s="143"/>
      <c r="AE227" s="143"/>
      <c r="AF227" s="144"/>
      <c r="AK227" s="30"/>
      <c r="AL227" s="116"/>
      <c r="AM227" s="143"/>
      <c r="AN227" s="143"/>
      <c r="AO227" s="144"/>
      <c r="AP227" s="143"/>
      <c r="AX227" s="30"/>
      <c r="AY227" s="116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</row>
    <row r="228" spans="1:73" ht="14.25" customHeight="1">
      <c r="A228" s="30"/>
      <c r="B228" s="116"/>
      <c r="C228" s="143"/>
      <c r="D228" s="143"/>
      <c r="E228" s="144"/>
      <c r="F228" s="143"/>
      <c r="G228" s="143"/>
      <c r="H228" s="144"/>
      <c r="M228" s="30"/>
      <c r="N228" s="116"/>
      <c r="O228" s="143"/>
      <c r="P228" s="143"/>
      <c r="Q228" s="144"/>
      <c r="R228" s="143"/>
      <c r="S228" s="143"/>
      <c r="T228" s="144"/>
      <c r="Y228" s="30"/>
      <c r="Z228" s="116"/>
      <c r="AA228" s="143"/>
      <c r="AB228" s="143"/>
      <c r="AC228" s="144"/>
      <c r="AD228" s="143"/>
      <c r="AE228" s="143"/>
      <c r="AF228" s="144"/>
      <c r="AK228" s="30"/>
      <c r="AL228" s="116"/>
      <c r="AM228" s="143"/>
      <c r="AN228" s="143"/>
      <c r="AO228" s="144"/>
      <c r="AP228" s="143"/>
      <c r="AX228" s="30"/>
      <c r="AY228" s="116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</row>
    <row r="229" spans="1:73" ht="14.25" customHeight="1">
      <c r="A229" s="30"/>
      <c r="B229" s="116"/>
      <c r="C229" s="143"/>
      <c r="D229" s="143"/>
      <c r="E229" s="144"/>
      <c r="F229" s="143"/>
      <c r="G229" s="143"/>
      <c r="H229" s="144"/>
      <c r="M229" s="30"/>
      <c r="N229" s="116"/>
      <c r="O229" s="143"/>
      <c r="P229" s="143"/>
      <c r="Q229" s="144"/>
      <c r="R229" s="143"/>
      <c r="S229" s="143"/>
      <c r="T229" s="144"/>
      <c r="Y229" s="30"/>
      <c r="Z229" s="116"/>
      <c r="AA229" s="143"/>
      <c r="AB229" s="143"/>
      <c r="AC229" s="144"/>
      <c r="AD229" s="143"/>
      <c r="AE229" s="143"/>
      <c r="AF229" s="144"/>
      <c r="AK229" s="30"/>
      <c r="AL229" s="116"/>
      <c r="AM229" s="143"/>
      <c r="AN229" s="143"/>
      <c r="AO229" s="144"/>
      <c r="AP229" s="143"/>
      <c r="AX229" s="30"/>
      <c r="AY229" s="116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</row>
    <row r="230" spans="1:73" ht="14.25" customHeight="1">
      <c r="A230" s="30"/>
      <c r="B230" s="116"/>
      <c r="C230" s="143"/>
      <c r="D230" s="143"/>
      <c r="E230" s="144"/>
      <c r="F230" s="143"/>
      <c r="G230" s="143"/>
      <c r="H230" s="144"/>
      <c r="M230" s="30"/>
      <c r="N230" s="116"/>
      <c r="O230" s="143"/>
      <c r="P230" s="143"/>
      <c r="Q230" s="144"/>
      <c r="R230" s="143"/>
      <c r="S230" s="143"/>
      <c r="T230" s="144"/>
      <c r="Y230" s="30"/>
      <c r="Z230" s="116"/>
      <c r="AA230" s="143"/>
      <c r="AB230" s="143"/>
      <c r="AC230" s="144"/>
      <c r="AD230" s="143"/>
      <c r="AE230" s="143"/>
      <c r="AF230" s="144"/>
      <c r="AK230" s="30"/>
      <c r="AL230" s="116"/>
      <c r="AM230" s="143"/>
      <c r="AN230" s="143"/>
      <c r="AO230" s="144"/>
      <c r="AP230" s="143"/>
      <c r="AX230" s="30"/>
      <c r="AY230" s="116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</row>
    <row r="231" spans="1:73" ht="14.25" customHeight="1">
      <c r="A231" s="30"/>
      <c r="B231" s="116"/>
      <c r="C231" s="143"/>
      <c r="D231" s="143"/>
      <c r="E231" s="144"/>
      <c r="F231" s="143"/>
      <c r="G231" s="143"/>
      <c r="H231" s="144"/>
      <c r="M231" s="30"/>
      <c r="N231" s="116"/>
      <c r="O231" s="143"/>
      <c r="P231" s="143"/>
      <c r="Q231" s="144"/>
      <c r="R231" s="143"/>
      <c r="S231" s="143"/>
      <c r="T231" s="144"/>
      <c r="Y231" s="30"/>
      <c r="Z231" s="116"/>
      <c r="AA231" s="143"/>
      <c r="AB231" s="143"/>
      <c r="AC231" s="144"/>
      <c r="AD231" s="143"/>
      <c r="AE231" s="143"/>
      <c r="AF231" s="144"/>
      <c r="AK231" s="30"/>
      <c r="AL231" s="116"/>
      <c r="AM231" s="143"/>
      <c r="AN231" s="143"/>
      <c r="AO231" s="144"/>
      <c r="AP231" s="143"/>
      <c r="AX231" s="30"/>
      <c r="AY231" s="116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</row>
    <row r="232" spans="1:73" ht="14.25" customHeight="1">
      <c r="A232" s="30"/>
      <c r="B232" s="116"/>
      <c r="C232" s="143"/>
      <c r="D232" s="143"/>
      <c r="E232" s="144"/>
      <c r="F232" s="143"/>
      <c r="G232" s="143"/>
      <c r="H232" s="144"/>
      <c r="M232" s="30"/>
      <c r="N232" s="116"/>
      <c r="O232" s="143"/>
      <c r="P232" s="143"/>
      <c r="Q232" s="144"/>
      <c r="R232" s="143"/>
      <c r="S232" s="143"/>
      <c r="T232" s="144"/>
      <c r="Y232" s="30"/>
      <c r="Z232" s="116"/>
      <c r="AA232" s="143"/>
      <c r="AB232" s="143"/>
      <c r="AC232" s="144"/>
      <c r="AD232" s="143"/>
      <c r="AE232" s="143"/>
      <c r="AF232" s="144"/>
      <c r="AK232" s="30"/>
      <c r="AL232" s="116"/>
      <c r="AM232" s="143"/>
      <c r="AN232" s="143"/>
      <c r="AO232" s="144"/>
      <c r="AP232" s="143"/>
      <c r="AX232" s="30"/>
      <c r="AY232" s="116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</row>
    <row r="233" spans="1:73" ht="14.25" customHeight="1">
      <c r="A233" s="30"/>
      <c r="B233" s="116"/>
      <c r="C233" s="143"/>
      <c r="D233" s="143"/>
      <c r="E233" s="144"/>
      <c r="F233" s="143"/>
      <c r="G233" s="143"/>
      <c r="H233" s="144"/>
      <c r="M233" s="30"/>
      <c r="N233" s="116"/>
      <c r="O233" s="143"/>
      <c r="P233" s="143"/>
      <c r="Q233" s="144"/>
      <c r="R233" s="143"/>
      <c r="S233" s="143"/>
      <c r="T233" s="144"/>
      <c r="Y233" s="30"/>
      <c r="Z233" s="116"/>
      <c r="AA233" s="143"/>
      <c r="AB233" s="143"/>
      <c r="AC233" s="144"/>
      <c r="AD233" s="143"/>
      <c r="AE233" s="143"/>
      <c r="AF233" s="144"/>
      <c r="AK233" s="30"/>
      <c r="AL233" s="116"/>
      <c r="AM233" s="143"/>
      <c r="AN233" s="143"/>
      <c r="AO233" s="144"/>
      <c r="AP233" s="143"/>
      <c r="AX233" s="30"/>
      <c r="AY233" s="116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</row>
    <row r="234" spans="1:73" ht="14.25" customHeight="1">
      <c r="A234" s="30"/>
      <c r="B234" s="116"/>
      <c r="C234" s="143"/>
      <c r="D234" s="143"/>
      <c r="E234" s="144"/>
      <c r="F234" s="143"/>
      <c r="G234" s="143"/>
      <c r="H234" s="144"/>
      <c r="M234" s="30"/>
      <c r="N234" s="116"/>
      <c r="O234" s="143"/>
      <c r="P234" s="143"/>
      <c r="Q234" s="144"/>
      <c r="R234" s="143"/>
      <c r="S234" s="143"/>
      <c r="T234" s="144"/>
      <c r="Y234" s="30"/>
      <c r="Z234" s="116"/>
      <c r="AA234" s="143"/>
      <c r="AB234" s="143"/>
      <c r="AC234" s="144"/>
      <c r="AD234" s="143"/>
      <c r="AE234" s="143"/>
      <c r="AF234" s="144"/>
      <c r="AK234" s="30"/>
      <c r="AL234" s="116"/>
      <c r="AM234" s="143"/>
      <c r="AN234" s="143"/>
      <c r="AO234" s="144"/>
      <c r="AP234" s="143"/>
      <c r="AX234" s="30"/>
      <c r="AY234" s="116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</row>
    <row r="235" spans="1:73" ht="14.25" customHeight="1">
      <c r="A235" s="30"/>
      <c r="B235" s="116"/>
      <c r="C235" s="143"/>
      <c r="D235" s="143"/>
      <c r="E235" s="144"/>
      <c r="F235" s="143"/>
      <c r="G235" s="143"/>
      <c r="H235" s="144"/>
      <c r="M235" s="30"/>
      <c r="N235" s="116"/>
      <c r="O235" s="143"/>
      <c r="P235" s="143"/>
      <c r="Q235" s="144"/>
      <c r="R235" s="143"/>
      <c r="S235" s="143"/>
      <c r="T235" s="144"/>
      <c r="Y235" s="30"/>
      <c r="Z235" s="116"/>
      <c r="AA235" s="143"/>
      <c r="AB235" s="143"/>
      <c r="AC235" s="144"/>
      <c r="AD235" s="143"/>
      <c r="AE235" s="143"/>
      <c r="AF235" s="144"/>
      <c r="AK235" s="30"/>
      <c r="AL235" s="116"/>
      <c r="AM235" s="143"/>
      <c r="AN235" s="143"/>
      <c r="AO235" s="144"/>
      <c r="AP235" s="143"/>
      <c r="AX235" s="30"/>
      <c r="AY235" s="116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</row>
    <row r="236" spans="1:73" ht="14.25" customHeight="1">
      <c r="A236" s="30"/>
      <c r="B236" s="116"/>
      <c r="C236" s="143"/>
      <c r="D236" s="143"/>
      <c r="E236" s="144"/>
      <c r="F236" s="143"/>
      <c r="G236" s="143"/>
      <c r="H236" s="144"/>
      <c r="M236" s="30"/>
      <c r="N236" s="116"/>
      <c r="O236" s="143"/>
      <c r="P236" s="143"/>
      <c r="Q236" s="144"/>
      <c r="R236" s="143"/>
      <c r="S236" s="143"/>
      <c r="T236" s="144"/>
      <c r="Y236" s="30"/>
      <c r="Z236" s="116"/>
      <c r="AA236" s="143"/>
      <c r="AB236" s="143"/>
      <c r="AC236" s="144"/>
      <c r="AD236" s="143"/>
      <c r="AE236" s="143"/>
      <c r="AF236" s="144"/>
      <c r="AK236" s="30"/>
      <c r="AL236" s="116"/>
      <c r="AM236" s="143"/>
      <c r="AN236" s="143"/>
      <c r="AO236" s="144"/>
      <c r="AP236" s="143"/>
      <c r="AX236" s="30"/>
      <c r="AY236" s="116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</row>
    <row r="237" spans="1:73" ht="14.25" customHeight="1">
      <c r="A237" s="30"/>
      <c r="B237" s="116"/>
      <c r="C237" s="143"/>
      <c r="D237" s="143"/>
      <c r="E237" s="144"/>
      <c r="F237" s="143"/>
      <c r="G237" s="143"/>
      <c r="H237" s="144"/>
      <c r="M237" s="30"/>
      <c r="N237" s="116"/>
      <c r="O237" s="143"/>
      <c r="P237" s="143"/>
      <c r="Q237" s="144"/>
      <c r="R237" s="143"/>
      <c r="S237" s="143"/>
      <c r="T237" s="144"/>
      <c r="Y237" s="30"/>
      <c r="Z237" s="116"/>
      <c r="AA237" s="143"/>
      <c r="AB237" s="143"/>
      <c r="AC237" s="144"/>
      <c r="AD237" s="143"/>
      <c r="AE237" s="143"/>
      <c r="AF237" s="144"/>
      <c r="AK237" s="30"/>
      <c r="AL237" s="116"/>
      <c r="AM237" s="143"/>
      <c r="AN237" s="143"/>
      <c r="AO237" s="144"/>
      <c r="AP237" s="143"/>
      <c r="AX237" s="30"/>
      <c r="AY237" s="116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</row>
    <row r="238" spans="1:73" ht="14.25" customHeight="1">
      <c r="A238" s="30"/>
      <c r="B238" s="116"/>
      <c r="C238" s="143"/>
      <c r="D238" s="143"/>
      <c r="E238" s="144"/>
      <c r="F238" s="143"/>
      <c r="G238" s="143"/>
      <c r="H238" s="144"/>
      <c r="M238" s="30"/>
      <c r="N238" s="116"/>
      <c r="O238" s="143"/>
      <c r="P238" s="143"/>
      <c r="Q238" s="144"/>
      <c r="R238" s="143"/>
      <c r="S238" s="143"/>
      <c r="T238" s="144"/>
      <c r="Y238" s="30"/>
      <c r="Z238" s="116"/>
      <c r="AA238" s="143"/>
      <c r="AB238" s="143"/>
      <c r="AC238" s="144"/>
      <c r="AD238" s="143"/>
      <c r="AE238" s="143"/>
      <c r="AF238" s="144"/>
      <c r="AK238" s="30"/>
      <c r="AL238" s="116"/>
      <c r="AM238" s="143"/>
      <c r="AN238" s="143"/>
      <c r="AO238" s="144"/>
      <c r="AP238" s="143"/>
      <c r="AX238" s="30"/>
      <c r="AY238" s="116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</row>
    <row r="239" spans="1:73" ht="14.25" customHeight="1">
      <c r="A239" s="30"/>
      <c r="B239" s="116"/>
      <c r="C239" s="143"/>
      <c r="D239" s="143"/>
      <c r="E239" s="144"/>
      <c r="F239" s="143"/>
      <c r="G239" s="143"/>
      <c r="H239" s="144"/>
      <c r="M239" s="30"/>
      <c r="N239" s="116"/>
      <c r="O239" s="143"/>
      <c r="P239" s="143"/>
      <c r="Q239" s="144"/>
      <c r="R239" s="143"/>
      <c r="S239" s="143"/>
      <c r="T239" s="144"/>
      <c r="Y239" s="30"/>
      <c r="Z239" s="116"/>
      <c r="AA239" s="143"/>
      <c r="AB239" s="143"/>
      <c r="AC239" s="144"/>
      <c r="AD239" s="143"/>
      <c r="AE239" s="143"/>
      <c r="AF239" s="144"/>
      <c r="AK239" s="30"/>
      <c r="AL239" s="116"/>
      <c r="AM239" s="143"/>
      <c r="AN239" s="143"/>
      <c r="AO239" s="144"/>
      <c r="AP239" s="143"/>
      <c r="AX239" s="30"/>
      <c r="AY239" s="116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</row>
    <row r="240" spans="1:73" ht="14.25" customHeight="1">
      <c r="A240" s="30"/>
      <c r="B240" s="116"/>
      <c r="C240" s="143"/>
      <c r="D240" s="143"/>
      <c r="E240" s="144"/>
      <c r="F240" s="143"/>
      <c r="G240" s="143"/>
      <c r="H240" s="144"/>
      <c r="M240" s="30"/>
      <c r="N240" s="116"/>
      <c r="O240" s="143"/>
      <c r="P240" s="143"/>
      <c r="Q240" s="144"/>
      <c r="R240" s="143"/>
      <c r="S240" s="143"/>
      <c r="T240" s="144"/>
      <c r="Y240" s="30"/>
      <c r="Z240" s="116"/>
      <c r="AA240" s="143"/>
      <c r="AB240" s="143"/>
      <c r="AC240" s="144"/>
      <c r="AD240" s="143"/>
      <c r="AE240" s="143"/>
      <c r="AF240" s="144"/>
      <c r="AK240" s="30"/>
      <c r="AL240" s="116"/>
      <c r="AM240" s="143"/>
      <c r="AN240" s="143"/>
      <c r="AO240" s="144"/>
      <c r="AP240" s="143"/>
      <c r="AX240" s="30"/>
      <c r="AY240" s="116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</row>
    <row r="241" spans="1:73" ht="14.25" customHeight="1">
      <c r="A241" s="30"/>
      <c r="B241" s="116"/>
      <c r="C241" s="143"/>
      <c r="D241" s="143"/>
      <c r="E241" s="144"/>
      <c r="F241" s="143"/>
      <c r="G241" s="143"/>
      <c r="H241" s="144"/>
      <c r="M241" s="30"/>
      <c r="N241" s="116"/>
      <c r="O241" s="143"/>
      <c r="P241" s="143"/>
      <c r="Q241" s="144"/>
      <c r="R241" s="143"/>
      <c r="S241" s="143"/>
      <c r="T241" s="144"/>
      <c r="Y241" s="30"/>
      <c r="Z241" s="116"/>
      <c r="AA241" s="143"/>
      <c r="AB241" s="143"/>
      <c r="AC241" s="144"/>
      <c r="AD241" s="143"/>
      <c r="AE241" s="143"/>
      <c r="AF241" s="144"/>
      <c r="AK241" s="30"/>
      <c r="AL241" s="116"/>
      <c r="AM241" s="143"/>
      <c r="AN241" s="143"/>
      <c r="AO241" s="144"/>
      <c r="AP241" s="143"/>
      <c r="AX241" s="30"/>
      <c r="AY241" s="116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</row>
    <row r="242" spans="1:73" ht="14.25" customHeight="1">
      <c r="A242" s="30"/>
      <c r="B242" s="116"/>
      <c r="C242" s="143"/>
      <c r="D242" s="143"/>
      <c r="E242" s="144"/>
      <c r="F242" s="143"/>
      <c r="G242" s="143"/>
      <c r="H242" s="144"/>
      <c r="M242" s="30"/>
      <c r="N242" s="116"/>
      <c r="O242" s="143"/>
      <c r="P242" s="143"/>
      <c r="Q242" s="144"/>
      <c r="R242" s="143"/>
      <c r="S242" s="143"/>
      <c r="T242" s="144"/>
      <c r="Y242" s="30"/>
      <c r="Z242" s="116"/>
      <c r="AA242" s="143"/>
      <c r="AB242" s="143"/>
      <c r="AC242" s="144"/>
      <c r="AD242" s="143"/>
      <c r="AE242" s="143"/>
      <c r="AF242" s="144"/>
      <c r="AK242" s="30"/>
      <c r="AL242" s="116"/>
      <c r="AM242" s="143"/>
      <c r="AN242" s="143"/>
      <c r="AO242" s="144"/>
      <c r="AP242" s="143"/>
      <c r="AX242" s="30"/>
      <c r="AY242" s="116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</row>
    <row r="243" spans="1:73" ht="14.25" customHeight="1">
      <c r="A243" s="30"/>
      <c r="B243" s="116"/>
      <c r="C243" s="143"/>
      <c r="D243" s="143"/>
      <c r="E243" s="144"/>
      <c r="F243" s="143"/>
      <c r="G243" s="143"/>
      <c r="H243" s="144"/>
      <c r="M243" s="30"/>
      <c r="N243" s="116"/>
      <c r="O243" s="143"/>
      <c r="P243" s="143"/>
      <c r="Q243" s="144"/>
      <c r="R243" s="143"/>
      <c r="S243" s="143"/>
      <c r="T243" s="144"/>
      <c r="Y243" s="30"/>
      <c r="Z243" s="116"/>
      <c r="AA243" s="143"/>
      <c r="AB243" s="143"/>
      <c r="AC243" s="144"/>
      <c r="AD243" s="143"/>
      <c r="AE243" s="143"/>
      <c r="AF243" s="144"/>
      <c r="AK243" s="30"/>
      <c r="AL243" s="116"/>
      <c r="AM243" s="143"/>
      <c r="AN243" s="143"/>
      <c r="AO243" s="144"/>
      <c r="AP243" s="143"/>
      <c r="AX243" s="30"/>
      <c r="AY243" s="116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</row>
    <row r="244" spans="1:73" ht="14.25" customHeight="1">
      <c r="A244" s="30"/>
      <c r="B244" s="116"/>
      <c r="C244" s="143"/>
      <c r="D244" s="143"/>
      <c r="E244" s="144"/>
      <c r="F244" s="143"/>
      <c r="G244" s="143"/>
      <c r="H244" s="144"/>
      <c r="M244" s="30"/>
      <c r="N244" s="116"/>
      <c r="O244" s="143"/>
      <c r="P244" s="143"/>
      <c r="Q244" s="144"/>
      <c r="R244" s="143"/>
      <c r="S244" s="143"/>
      <c r="T244" s="144"/>
      <c r="Y244" s="30"/>
      <c r="Z244" s="116"/>
      <c r="AA244" s="143"/>
      <c r="AB244" s="143"/>
      <c r="AC244" s="144"/>
      <c r="AD244" s="143"/>
      <c r="AE244" s="143"/>
      <c r="AF244" s="144"/>
      <c r="AK244" s="30"/>
      <c r="AL244" s="116"/>
      <c r="AM244" s="143"/>
      <c r="AN244" s="143"/>
      <c r="AO244" s="144"/>
      <c r="AP244" s="143"/>
      <c r="AX244" s="30"/>
      <c r="AY244" s="116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</row>
    <row r="245" spans="1:73" ht="14.25" customHeight="1">
      <c r="A245" s="30"/>
      <c r="B245" s="116"/>
      <c r="C245" s="143"/>
      <c r="D245" s="143"/>
      <c r="E245" s="144"/>
      <c r="F245" s="143"/>
      <c r="G245" s="143"/>
      <c r="H245" s="144"/>
      <c r="M245" s="30"/>
      <c r="N245" s="116"/>
      <c r="O245" s="143"/>
      <c r="P245" s="143"/>
      <c r="Q245" s="144"/>
      <c r="R245" s="143"/>
      <c r="S245" s="143"/>
      <c r="T245" s="144"/>
      <c r="Y245" s="30"/>
      <c r="Z245" s="116"/>
      <c r="AA245" s="143"/>
      <c r="AB245" s="143"/>
      <c r="AC245" s="144"/>
      <c r="AD245" s="143"/>
      <c r="AE245" s="143"/>
      <c r="AF245" s="144"/>
      <c r="AK245" s="30"/>
      <c r="AL245" s="116"/>
      <c r="AM245" s="143"/>
      <c r="AN245" s="143"/>
      <c r="AO245" s="144"/>
      <c r="AP245" s="143"/>
      <c r="AX245" s="30"/>
      <c r="AY245" s="116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</row>
    <row r="246" spans="1:73" ht="14.25" customHeight="1">
      <c r="A246" s="30"/>
      <c r="B246" s="116"/>
      <c r="C246" s="143"/>
      <c r="D246" s="143"/>
      <c r="E246" s="144"/>
      <c r="F246" s="143"/>
      <c r="G246" s="143"/>
      <c r="H246" s="144"/>
      <c r="M246" s="30"/>
      <c r="N246" s="116"/>
      <c r="O246" s="143"/>
      <c r="P246" s="143"/>
      <c r="Q246" s="144"/>
      <c r="R246" s="143"/>
      <c r="S246" s="143"/>
      <c r="T246" s="144"/>
      <c r="Y246" s="30"/>
      <c r="Z246" s="116"/>
      <c r="AA246" s="143"/>
      <c r="AB246" s="143"/>
      <c r="AC246" s="144"/>
      <c r="AD246" s="143"/>
      <c r="AE246" s="143"/>
      <c r="AF246" s="144"/>
      <c r="AK246" s="30"/>
      <c r="AL246" s="116"/>
      <c r="AM246" s="143"/>
      <c r="AN246" s="143"/>
      <c r="AO246" s="144"/>
      <c r="AP246" s="143"/>
      <c r="AX246" s="30"/>
      <c r="AY246" s="116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</row>
    <row r="247" spans="1:73" ht="14.25" customHeight="1">
      <c r="A247" s="30"/>
      <c r="B247" s="116"/>
      <c r="C247" s="143"/>
      <c r="D247" s="143"/>
      <c r="E247" s="144"/>
      <c r="F247" s="143"/>
      <c r="G247" s="143"/>
      <c r="H247" s="144"/>
      <c r="M247" s="30"/>
      <c r="N247" s="116"/>
      <c r="O247" s="143"/>
      <c r="P247" s="143"/>
      <c r="Q247" s="144"/>
      <c r="R247" s="143"/>
      <c r="S247" s="143"/>
      <c r="T247" s="144"/>
      <c r="Y247" s="30"/>
      <c r="Z247" s="116"/>
      <c r="AA247" s="143"/>
      <c r="AB247" s="143"/>
      <c r="AC247" s="144"/>
      <c r="AD247" s="143"/>
      <c r="AE247" s="143"/>
      <c r="AF247" s="144"/>
      <c r="AK247" s="30"/>
      <c r="AL247" s="116"/>
      <c r="AM247" s="143"/>
      <c r="AN247" s="143"/>
      <c r="AO247" s="144"/>
      <c r="AP247" s="143"/>
      <c r="AX247" s="30"/>
      <c r="AY247" s="116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</row>
    <row r="248" spans="1:73" ht="14.25" customHeight="1">
      <c r="A248" s="30"/>
      <c r="B248" s="116"/>
      <c r="C248" s="143"/>
      <c r="D248" s="143"/>
      <c r="E248" s="144"/>
      <c r="F248" s="143"/>
      <c r="G248" s="143"/>
      <c r="H248" s="144"/>
      <c r="M248" s="30"/>
      <c r="N248" s="116"/>
      <c r="O248" s="143"/>
      <c r="P248" s="143"/>
      <c r="Q248" s="144"/>
      <c r="R248" s="143"/>
      <c r="S248" s="143"/>
      <c r="T248" s="144"/>
      <c r="Y248" s="30"/>
      <c r="Z248" s="116"/>
      <c r="AA248" s="143"/>
      <c r="AB248" s="143"/>
      <c r="AC248" s="144"/>
      <c r="AD248" s="143"/>
      <c r="AE248" s="143"/>
      <c r="AF248" s="144"/>
      <c r="AK248" s="30"/>
      <c r="AL248" s="116"/>
      <c r="AM248" s="143"/>
      <c r="AN248" s="143"/>
      <c r="AO248" s="144"/>
      <c r="AP248" s="143"/>
      <c r="AX248" s="30"/>
      <c r="AY248" s="116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</row>
    <row r="249" spans="1:73" ht="14.25" customHeight="1">
      <c r="A249" s="30"/>
      <c r="B249" s="116"/>
      <c r="C249" s="143"/>
      <c r="D249" s="143"/>
      <c r="E249" s="144"/>
      <c r="F249" s="143"/>
      <c r="G249" s="143"/>
      <c r="H249" s="144"/>
      <c r="M249" s="30"/>
      <c r="N249" s="116"/>
      <c r="O249" s="143"/>
      <c r="P249" s="143"/>
      <c r="Q249" s="144"/>
      <c r="R249" s="143"/>
      <c r="S249" s="143"/>
      <c r="T249" s="144"/>
      <c r="Y249" s="30"/>
      <c r="Z249" s="116"/>
      <c r="AA249" s="143"/>
      <c r="AB249" s="143"/>
      <c r="AC249" s="144"/>
      <c r="AD249" s="143"/>
      <c r="AE249" s="143"/>
      <c r="AF249" s="144"/>
      <c r="AK249" s="30"/>
      <c r="AL249" s="116"/>
      <c r="AM249" s="143"/>
      <c r="AN249" s="143"/>
      <c r="AO249" s="144"/>
      <c r="AP249" s="143"/>
      <c r="AX249" s="30"/>
      <c r="AY249" s="116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</row>
    <row r="250" spans="1:73" ht="14.25" customHeight="1">
      <c r="A250" s="30"/>
      <c r="B250" s="116"/>
      <c r="C250" s="143"/>
      <c r="D250" s="143"/>
      <c r="E250" s="144"/>
      <c r="F250" s="143"/>
      <c r="G250" s="143"/>
      <c r="H250" s="144"/>
      <c r="M250" s="30"/>
      <c r="N250" s="116"/>
      <c r="O250" s="143"/>
      <c r="P250" s="143"/>
      <c r="Q250" s="144"/>
      <c r="R250" s="143"/>
      <c r="S250" s="143"/>
      <c r="T250" s="144"/>
      <c r="Y250" s="30"/>
      <c r="Z250" s="116"/>
      <c r="AA250" s="143"/>
      <c r="AB250" s="143"/>
      <c r="AC250" s="144"/>
      <c r="AD250" s="143"/>
      <c r="AE250" s="143"/>
      <c r="AF250" s="144"/>
      <c r="AK250" s="30"/>
      <c r="AL250" s="116"/>
      <c r="AM250" s="143"/>
      <c r="AN250" s="143"/>
      <c r="AO250" s="144"/>
      <c r="AP250" s="143"/>
      <c r="AX250" s="30"/>
      <c r="AY250" s="116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</row>
    <row r="251" spans="1:73" ht="14.25" customHeight="1">
      <c r="A251" s="30"/>
      <c r="B251" s="116"/>
      <c r="C251" s="143"/>
      <c r="D251" s="143"/>
      <c r="E251" s="144"/>
      <c r="F251" s="143"/>
      <c r="G251" s="143"/>
      <c r="H251" s="144"/>
      <c r="M251" s="30"/>
      <c r="N251" s="116"/>
      <c r="O251" s="143"/>
      <c r="P251" s="143"/>
      <c r="Q251" s="144"/>
      <c r="R251" s="143"/>
      <c r="S251" s="143"/>
      <c r="T251" s="144"/>
      <c r="Y251" s="30"/>
      <c r="Z251" s="116"/>
      <c r="AA251" s="143"/>
      <c r="AB251" s="143"/>
      <c r="AC251" s="144"/>
      <c r="AD251" s="143"/>
      <c r="AE251" s="143"/>
      <c r="AF251" s="144"/>
      <c r="AK251" s="30"/>
      <c r="AL251" s="116"/>
      <c r="AM251" s="143"/>
      <c r="AN251" s="143"/>
      <c r="AO251" s="144"/>
      <c r="AP251" s="143"/>
      <c r="AX251" s="30"/>
      <c r="AY251" s="116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</row>
    <row r="252" spans="1:73" ht="14.25" customHeight="1">
      <c r="A252" s="30"/>
      <c r="B252" s="116"/>
      <c r="C252" s="143"/>
      <c r="D252" s="143"/>
      <c r="E252" s="144"/>
      <c r="F252" s="143"/>
      <c r="G252" s="143"/>
      <c r="H252" s="144"/>
      <c r="M252" s="30"/>
      <c r="N252" s="116"/>
      <c r="O252" s="143"/>
      <c r="P252" s="143"/>
      <c r="Q252" s="144"/>
      <c r="R252" s="143"/>
      <c r="S252" s="143"/>
      <c r="T252" s="144"/>
      <c r="Y252" s="30"/>
      <c r="Z252" s="116"/>
      <c r="AA252" s="143"/>
      <c r="AB252" s="143"/>
      <c r="AC252" s="144"/>
      <c r="AD252" s="143"/>
      <c r="AE252" s="143"/>
      <c r="AF252" s="144"/>
      <c r="AK252" s="30"/>
      <c r="AL252" s="116"/>
      <c r="AM252" s="143"/>
      <c r="AN252" s="143"/>
      <c r="AO252" s="144"/>
      <c r="AP252" s="143"/>
      <c r="AX252" s="30"/>
      <c r="AY252" s="116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</row>
    <row r="253" spans="1:73" ht="14.25" customHeight="1">
      <c r="A253" s="30"/>
      <c r="B253" s="116"/>
      <c r="C253" s="143"/>
      <c r="D253" s="143"/>
      <c r="E253" s="144"/>
      <c r="F253" s="143"/>
      <c r="G253" s="143"/>
      <c r="H253" s="144"/>
      <c r="M253" s="30"/>
      <c r="N253" s="116"/>
      <c r="O253" s="143"/>
      <c r="P253" s="143"/>
      <c r="Q253" s="144"/>
      <c r="R253" s="143"/>
      <c r="S253" s="143"/>
      <c r="T253" s="144"/>
      <c r="Y253" s="30"/>
      <c r="Z253" s="116"/>
      <c r="AA253" s="143"/>
      <c r="AB253" s="143"/>
      <c r="AC253" s="144"/>
      <c r="AD253" s="143"/>
      <c r="AE253" s="143"/>
      <c r="AF253" s="144"/>
      <c r="AK253" s="30"/>
      <c r="AL253" s="116"/>
      <c r="AM253" s="143"/>
      <c r="AN253" s="143"/>
      <c r="AO253" s="144"/>
      <c r="AP253" s="143"/>
      <c r="AX253" s="30"/>
      <c r="AY253" s="116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</row>
    <row r="254" spans="1:73" ht="14.25" customHeight="1">
      <c r="A254" s="30"/>
      <c r="B254" s="116"/>
      <c r="C254" s="143"/>
      <c r="D254" s="143"/>
      <c r="E254" s="144"/>
      <c r="F254" s="143"/>
      <c r="G254" s="143"/>
      <c r="H254" s="144"/>
      <c r="M254" s="30"/>
      <c r="N254" s="116"/>
      <c r="O254" s="143"/>
      <c r="P254" s="143"/>
      <c r="Q254" s="144"/>
      <c r="R254" s="143"/>
      <c r="S254" s="143"/>
      <c r="T254" s="144"/>
      <c r="Y254" s="30"/>
      <c r="Z254" s="116"/>
      <c r="AA254" s="143"/>
      <c r="AB254" s="143"/>
      <c r="AC254" s="144"/>
      <c r="AD254" s="143"/>
      <c r="AE254" s="143"/>
      <c r="AF254" s="144"/>
      <c r="AK254" s="30"/>
      <c r="AL254" s="116"/>
      <c r="AM254" s="143"/>
      <c r="AN254" s="143"/>
      <c r="AO254" s="144"/>
      <c r="AP254" s="143"/>
      <c r="AX254" s="30"/>
      <c r="AY254" s="116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</row>
    <row r="255" spans="1:73" ht="14.25" customHeight="1">
      <c r="A255" s="30"/>
      <c r="B255" s="116"/>
      <c r="C255" s="143"/>
      <c r="D255" s="143"/>
      <c r="E255" s="144"/>
      <c r="F255" s="143"/>
      <c r="G255" s="143"/>
      <c r="H255" s="144"/>
      <c r="M255" s="30"/>
      <c r="N255" s="116"/>
      <c r="O255" s="143"/>
      <c r="P255" s="143"/>
      <c r="Q255" s="144"/>
      <c r="R255" s="143"/>
      <c r="S255" s="143"/>
      <c r="T255" s="144"/>
      <c r="Y255" s="30"/>
      <c r="Z255" s="116"/>
      <c r="AA255" s="143"/>
      <c r="AB255" s="143"/>
      <c r="AC255" s="144"/>
      <c r="AD255" s="143"/>
      <c r="AE255" s="143"/>
      <c r="AF255" s="144"/>
      <c r="AK255" s="30"/>
      <c r="AL255" s="116"/>
      <c r="AM255" s="143"/>
      <c r="AN255" s="143"/>
      <c r="AO255" s="144"/>
      <c r="AP255" s="143"/>
      <c r="AX255" s="30"/>
      <c r="AY255" s="116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</row>
    <row r="256" spans="1:73" ht="14.25" customHeight="1">
      <c r="A256" s="30"/>
      <c r="B256" s="116"/>
      <c r="C256" s="143"/>
      <c r="D256" s="143"/>
      <c r="E256" s="144"/>
      <c r="F256" s="143"/>
      <c r="G256" s="143"/>
      <c r="H256" s="144"/>
      <c r="M256" s="30"/>
      <c r="N256" s="116"/>
      <c r="O256" s="143"/>
      <c r="P256" s="143"/>
      <c r="Q256" s="144"/>
      <c r="R256" s="143"/>
      <c r="S256" s="143"/>
      <c r="T256" s="144"/>
      <c r="Y256" s="30"/>
      <c r="Z256" s="116"/>
      <c r="AA256" s="143"/>
      <c r="AB256" s="143"/>
      <c r="AC256" s="144"/>
      <c r="AD256" s="143"/>
      <c r="AE256" s="143"/>
      <c r="AF256" s="144"/>
      <c r="AK256" s="30"/>
      <c r="AL256" s="116"/>
      <c r="AM256" s="143"/>
      <c r="AN256" s="143"/>
      <c r="AO256" s="144"/>
      <c r="AP256" s="143"/>
      <c r="AX256" s="30"/>
      <c r="AY256" s="116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</row>
    <row r="257" spans="1:73" ht="14.25" customHeight="1">
      <c r="A257" s="30"/>
      <c r="B257" s="116"/>
      <c r="C257" s="143"/>
      <c r="D257" s="143"/>
      <c r="E257" s="144"/>
      <c r="F257" s="143"/>
      <c r="G257" s="143"/>
      <c r="H257" s="144"/>
      <c r="M257" s="30"/>
      <c r="N257" s="116"/>
      <c r="O257" s="143"/>
      <c r="P257" s="143"/>
      <c r="Q257" s="144"/>
      <c r="R257" s="143"/>
      <c r="S257" s="143"/>
      <c r="T257" s="144"/>
      <c r="Y257" s="30"/>
      <c r="Z257" s="116"/>
      <c r="AA257" s="143"/>
      <c r="AB257" s="143"/>
      <c r="AC257" s="144"/>
      <c r="AD257" s="143"/>
      <c r="AE257" s="143"/>
      <c r="AF257" s="144"/>
      <c r="AK257" s="30"/>
      <c r="AL257" s="116"/>
      <c r="AM257" s="143"/>
      <c r="AN257" s="143"/>
      <c r="AO257" s="144"/>
      <c r="AP257" s="143"/>
      <c r="AX257" s="30"/>
      <c r="AY257" s="116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</row>
    <row r="258" spans="1:73" ht="14.25" customHeight="1">
      <c r="A258" s="30"/>
      <c r="B258" s="116"/>
      <c r="C258" s="143"/>
      <c r="D258" s="143"/>
      <c r="E258" s="144"/>
      <c r="F258" s="143"/>
      <c r="G258" s="143"/>
      <c r="H258" s="144"/>
      <c r="M258" s="30"/>
      <c r="N258" s="116"/>
      <c r="O258" s="143"/>
      <c r="P258" s="143"/>
      <c r="Q258" s="144"/>
      <c r="R258" s="143"/>
      <c r="S258" s="143"/>
      <c r="T258" s="144"/>
      <c r="Y258" s="30"/>
      <c r="Z258" s="116"/>
      <c r="AA258" s="143"/>
      <c r="AB258" s="143"/>
      <c r="AC258" s="144"/>
      <c r="AD258" s="143"/>
      <c r="AE258" s="143"/>
      <c r="AF258" s="144"/>
      <c r="AK258" s="30"/>
      <c r="AL258" s="116"/>
      <c r="AM258" s="143"/>
      <c r="AN258" s="143"/>
      <c r="AO258" s="144"/>
      <c r="AP258" s="143"/>
      <c r="AX258" s="30"/>
      <c r="AY258" s="116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</row>
    <row r="259" spans="1:73" ht="14.25" customHeight="1">
      <c r="A259" s="30"/>
      <c r="B259" s="116"/>
      <c r="C259" s="143"/>
      <c r="D259" s="143"/>
      <c r="E259" s="144"/>
      <c r="F259" s="143"/>
      <c r="G259" s="143"/>
      <c r="H259" s="144"/>
      <c r="M259" s="30"/>
      <c r="N259" s="116"/>
      <c r="O259" s="143"/>
      <c r="P259" s="143"/>
      <c r="Q259" s="144"/>
      <c r="R259" s="143"/>
      <c r="S259" s="143"/>
      <c r="T259" s="144"/>
      <c r="Y259" s="30"/>
      <c r="Z259" s="116"/>
      <c r="AA259" s="143"/>
      <c r="AB259" s="143"/>
      <c r="AC259" s="144"/>
      <c r="AD259" s="143"/>
      <c r="AE259" s="143"/>
      <c r="AF259" s="144"/>
      <c r="AK259" s="30"/>
      <c r="AL259" s="116"/>
      <c r="AM259" s="143"/>
      <c r="AN259" s="143"/>
      <c r="AO259" s="144"/>
      <c r="AP259" s="143"/>
      <c r="AX259" s="30"/>
      <c r="AY259" s="116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</row>
    <row r="260" spans="1:73" ht="14.25" customHeight="1">
      <c r="A260" s="30"/>
      <c r="B260" s="116"/>
      <c r="C260" s="143"/>
      <c r="D260" s="143"/>
      <c r="E260" s="144"/>
      <c r="F260" s="143"/>
      <c r="G260" s="143"/>
      <c r="H260" s="144"/>
      <c r="M260" s="30"/>
      <c r="N260" s="116"/>
      <c r="O260" s="143"/>
      <c r="P260" s="143"/>
      <c r="Q260" s="144"/>
      <c r="R260" s="143"/>
      <c r="S260" s="143"/>
      <c r="T260" s="144"/>
      <c r="Y260" s="30"/>
      <c r="Z260" s="116"/>
      <c r="AA260" s="143"/>
      <c r="AB260" s="143"/>
      <c r="AC260" s="144"/>
      <c r="AD260" s="143"/>
      <c r="AE260" s="143"/>
      <c r="AF260" s="144"/>
      <c r="AK260" s="30"/>
      <c r="AL260" s="116"/>
      <c r="AM260" s="143"/>
      <c r="AN260" s="143"/>
      <c r="AO260" s="144"/>
      <c r="AP260" s="143"/>
      <c r="AX260" s="30"/>
      <c r="AY260" s="116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</row>
    <row r="261" spans="1:73" ht="14.25" customHeight="1">
      <c r="A261" s="30"/>
      <c r="B261" s="116"/>
      <c r="C261" s="143"/>
      <c r="D261" s="143"/>
      <c r="E261" s="144"/>
      <c r="F261" s="143"/>
      <c r="G261" s="143"/>
      <c r="H261" s="144"/>
      <c r="M261" s="30"/>
      <c r="N261" s="116"/>
      <c r="O261" s="143"/>
      <c r="P261" s="143"/>
      <c r="Q261" s="144"/>
      <c r="R261" s="143"/>
      <c r="S261" s="143"/>
      <c r="T261" s="144"/>
      <c r="Y261" s="30"/>
      <c r="Z261" s="116"/>
      <c r="AA261" s="143"/>
      <c r="AB261" s="143"/>
      <c r="AC261" s="144"/>
      <c r="AD261" s="143"/>
      <c r="AE261" s="143"/>
      <c r="AF261" s="144"/>
      <c r="AK261" s="30"/>
      <c r="AL261" s="116"/>
      <c r="AM261" s="143"/>
      <c r="AN261" s="143"/>
      <c r="AO261" s="144"/>
      <c r="AP261" s="143"/>
      <c r="AX261" s="30"/>
      <c r="AY261" s="116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</row>
    <row r="262" spans="1:73" ht="14.25" customHeight="1">
      <c r="A262" s="30"/>
      <c r="B262" s="116"/>
      <c r="C262" s="143"/>
      <c r="D262" s="143"/>
      <c r="E262" s="144"/>
      <c r="F262" s="143"/>
      <c r="G262" s="143"/>
      <c r="H262" s="144"/>
      <c r="M262" s="30"/>
      <c r="N262" s="116"/>
      <c r="O262" s="143"/>
      <c r="P262" s="143"/>
      <c r="Q262" s="144"/>
      <c r="R262" s="143"/>
      <c r="S262" s="143"/>
      <c r="T262" s="144"/>
      <c r="Y262" s="30"/>
      <c r="Z262" s="116"/>
      <c r="AA262" s="143"/>
      <c r="AB262" s="143"/>
      <c r="AC262" s="144"/>
      <c r="AD262" s="143"/>
      <c r="AE262" s="143"/>
      <c r="AF262" s="144"/>
      <c r="AK262" s="30"/>
      <c r="AL262" s="116"/>
      <c r="AM262" s="143"/>
      <c r="AN262" s="143"/>
      <c r="AO262" s="144"/>
      <c r="AP262" s="143"/>
      <c r="AX262" s="30"/>
      <c r="AY262" s="116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</row>
    <row r="263" spans="1:73" ht="14.25" customHeight="1">
      <c r="A263" s="30"/>
      <c r="B263" s="116"/>
      <c r="C263" s="143"/>
      <c r="D263" s="143"/>
      <c r="E263" s="144"/>
      <c r="F263" s="143"/>
      <c r="G263" s="143"/>
      <c r="H263" s="144"/>
      <c r="M263" s="30"/>
      <c r="N263" s="116"/>
      <c r="O263" s="143"/>
      <c r="P263" s="143"/>
      <c r="Q263" s="144"/>
      <c r="R263" s="143"/>
      <c r="S263" s="143"/>
      <c r="T263" s="144"/>
      <c r="Y263" s="30"/>
      <c r="Z263" s="116"/>
      <c r="AA263" s="143"/>
      <c r="AB263" s="143"/>
      <c r="AC263" s="144"/>
      <c r="AD263" s="143"/>
      <c r="AE263" s="143"/>
      <c r="AF263" s="144"/>
      <c r="AK263" s="30"/>
      <c r="AL263" s="116"/>
      <c r="AM263" s="143"/>
      <c r="AN263" s="143"/>
      <c r="AO263" s="144"/>
      <c r="AP263" s="143"/>
      <c r="AX263" s="30"/>
      <c r="AY263" s="116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</row>
    <row r="264" spans="1:73" ht="14.25" customHeight="1">
      <c r="A264" s="30"/>
      <c r="B264" s="116"/>
      <c r="C264" s="143"/>
      <c r="D264" s="143"/>
      <c r="E264" s="144"/>
      <c r="F264" s="143"/>
      <c r="G264" s="143"/>
      <c r="H264" s="144"/>
      <c r="M264" s="30"/>
      <c r="N264" s="116"/>
      <c r="O264" s="143"/>
      <c r="P264" s="143"/>
      <c r="Q264" s="144"/>
      <c r="R264" s="143"/>
      <c r="S264" s="143"/>
      <c r="T264" s="144"/>
      <c r="Y264" s="30"/>
      <c r="Z264" s="116"/>
      <c r="AA264" s="143"/>
      <c r="AB264" s="143"/>
      <c r="AC264" s="144"/>
      <c r="AD264" s="143"/>
      <c r="AE264" s="143"/>
      <c r="AF264" s="144"/>
      <c r="AK264" s="30"/>
      <c r="AL264" s="116"/>
      <c r="AM264" s="143"/>
      <c r="AN264" s="143"/>
      <c r="AO264" s="144"/>
      <c r="AP264" s="143"/>
      <c r="AX264" s="30"/>
      <c r="AY264" s="116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</row>
    <row r="265" spans="1:73" ht="14.25" customHeight="1">
      <c r="A265" s="30"/>
      <c r="B265" s="116"/>
      <c r="C265" s="143"/>
      <c r="D265" s="143"/>
      <c r="E265" s="144"/>
      <c r="F265" s="143"/>
      <c r="G265" s="143"/>
      <c r="H265" s="144"/>
      <c r="M265" s="30"/>
      <c r="N265" s="116"/>
      <c r="O265" s="143"/>
      <c r="P265" s="143"/>
      <c r="Q265" s="144"/>
      <c r="R265" s="143"/>
      <c r="S265" s="143"/>
      <c r="T265" s="144"/>
      <c r="Y265" s="30"/>
      <c r="Z265" s="116"/>
      <c r="AA265" s="143"/>
      <c r="AB265" s="143"/>
      <c r="AC265" s="144"/>
      <c r="AD265" s="143"/>
      <c r="AE265" s="143"/>
      <c r="AF265" s="144"/>
      <c r="AK265" s="30"/>
      <c r="AL265" s="116"/>
      <c r="AM265" s="143"/>
      <c r="AN265" s="143"/>
      <c r="AO265" s="144"/>
      <c r="AP265" s="143"/>
      <c r="AX265" s="30"/>
      <c r="AY265" s="116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</row>
    <row r="266" spans="1:73" ht="14.25" customHeight="1">
      <c r="A266" s="30"/>
      <c r="B266" s="116"/>
      <c r="C266" s="143"/>
      <c r="D266" s="143"/>
      <c r="E266" s="144"/>
      <c r="F266" s="143"/>
      <c r="G266" s="143"/>
      <c r="H266" s="144"/>
      <c r="M266" s="30"/>
      <c r="N266" s="116"/>
      <c r="O266" s="143"/>
      <c r="P266" s="143"/>
      <c r="Q266" s="144"/>
      <c r="R266" s="143"/>
      <c r="S266" s="143"/>
      <c r="T266" s="144"/>
      <c r="Y266" s="30"/>
      <c r="Z266" s="116"/>
      <c r="AA266" s="143"/>
      <c r="AB266" s="143"/>
      <c r="AC266" s="144"/>
      <c r="AD266" s="143"/>
      <c r="AE266" s="143"/>
      <c r="AF266" s="144"/>
      <c r="AK266" s="30"/>
      <c r="AL266" s="116"/>
      <c r="AM266" s="143"/>
      <c r="AN266" s="143"/>
      <c r="AO266" s="144"/>
      <c r="AP266" s="143"/>
      <c r="AX266" s="30"/>
      <c r="AY266" s="116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</row>
    <row r="267" spans="1:73" ht="14.25" customHeight="1">
      <c r="A267" s="30"/>
      <c r="B267" s="116"/>
      <c r="C267" s="143"/>
      <c r="D267" s="143"/>
      <c r="E267" s="144"/>
      <c r="F267" s="143"/>
      <c r="G267" s="143"/>
      <c r="H267" s="144"/>
      <c r="M267" s="30"/>
      <c r="N267" s="116"/>
      <c r="O267" s="143"/>
      <c r="P267" s="143"/>
      <c r="Q267" s="144"/>
      <c r="R267" s="143"/>
      <c r="S267" s="143"/>
      <c r="T267" s="144"/>
      <c r="Y267" s="30"/>
      <c r="Z267" s="116"/>
      <c r="AA267" s="143"/>
      <c r="AB267" s="143"/>
      <c r="AC267" s="144"/>
      <c r="AD267" s="143"/>
      <c r="AE267" s="143"/>
      <c r="AF267" s="144"/>
      <c r="AK267" s="30"/>
      <c r="AL267" s="116"/>
      <c r="AM267" s="143"/>
      <c r="AN267" s="143"/>
      <c r="AO267" s="144"/>
      <c r="AP267" s="143"/>
      <c r="AX267" s="30"/>
      <c r="AY267" s="116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</row>
    <row r="268" spans="1:73" ht="14.25" customHeight="1">
      <c r="A268" s="30"/>
      <c r="B268" s="116"/>
      <c r="C268" s="143"/>
      <c r="D268" s="143"/>
      <c r="E268" s="144"/>
      <c r="F268" s="143"/>
      <c r="G268" s="143"/>
      <c r="H268" s="144"/>
      <c r="M268" s="30"/>
      <c r="N268" s="116"/>
      <c r="O268" s="143"/>
      <c r="P268" s="143"/>
      <c r="Q268" s="144"/>
      <c r="R268" s="143"/>
      <c r="S268" s="143"/>
      <c r="T268" s="144"/>
      <c r="Y268" s="30"/>
      <c r="Z268" s="116"/>
      <c r="AA268" s="143"/>
      <c r="AB268" s="143"/>
      <c r="AC268" s="144"/>
      <c r="AD268" s="143"/>
      <c r="AE268" s="143"/>
      <c r="AF268" s="144"/>
      <c r="AK268" s="30"/>
      <c r="AL268" s="116"/>
      <c r="AM268" s="143"/>
      <c r="AN268" s="143"/>
      <c r="AO268" s="144"/>
      <c r="AP268" s="143"/>
      <c r="AX268" s="30"/>
      <c r="AY268" s="116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</row>
    <row r="269" spans="1:73" ht="14.25" customHeight="1">
      <c r="A269" s="30"/>
      <c r="B269" s="116"/>
      <c r="C269" s="143"/>
      <c r="D269" s="143"/>
      <c r="E269" s="144"/>
      <c r="F269" s="143"/>
      <c r="G269" s="143"/>
      <c r="H269" s="144"/>
      <c r="M269" s="30"/>
      <c r="N269" s="116"/>
      <c r="O269" s="143"/>
      <c r="P269" s="143"/>
      <c r="Q269" s="144"/>
      <c r="R269" s="143"/>
      <c r="S269" s="143"/>
      <c r="T269" s="144"/>
      <c r="Y269" s="30"/>
      <c r="Z269" s="116"/>
      <c r="AA269" s="143"/>
      <c r="AB269" s="143"/>
      <c r="AC269" s="144"/>
      <c r="AD269" s="143"/>
      <c r="AE269" s="143"/>
      <c r="AF269" s="144"/>
      <c r="AK269" s="30"/>
      <c r="AL269" s="116"/>
      <c r="AM269" s="143"/>
      <c r="AN269" s="143"/>
      <c r="AO269" s="144"/>
      <c r="AP269" s="143"/>
      <c r="AX269" s="30"/>
      <c r="AY269" s="116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</row>
    <row r="270" spans="1:73" ht="14.25" customHeight="1">
      <c r="A270" s="30"/>
      <c r="B270" s="116"/>
      <c r="C270" s="143"/>
      <c r="D270" s="143"/>
      <c r="E270" s="144"/>
      <c r="F270" s="143"/>
      <c r="G270" s="143"/>
      <c r="H270" s="144"/>
      <c r="M270" s="30"/>
      <c r="N270" s="116"/>
      <c r="O270" s="143"/>
      <c r="P270" s="143"/>
      <c r="Q270" s="144"/>
      <c r="R270" s="143"/>
      <c r="S270" s="143"/>
      <c r="T270" s="144"/>
      <c r="Y270" s="30"/>
      <c r="Z270" s="116"/>
      <c r="AA270" s="143"/>
      <c r="AB270" s="143"/>
      <c r="AC270" s="144"/>
      <c r="AD270" s="143"/>
      <c r="AE270" s="143"/>
      <c r="AF270" s="144"/>
      <c r="AK270" s="30"/>
      <c r="AL270" s="116"/>
      <c r="AM270" s="143"/>
      <c r="AN270" s="143"/>
      <c r="AO270" s="144"/>
      <c r="AP270" s="143"/>
      <c r="AX270" s="30"/>
      <c r="AY270" s="116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</row>
    <row r="271" spans="1:73" ht="14.25" customHeight="1">
      <c r="A271" s="30"/>
      <c r="B271" s="116"/>
      <c r="C271" s="143"/>
      <c r="D271" s="143"/>
      <c r="E271" s="144"/>
      <c r="F271" s="143"/>
      <c r="G271" s="143"/>
      <c r="H271" s="144"/>
      <c r="M271" s="30"/>
      <c r="N271" s="116"/>
      <c r="O271" s="143"/>
      <c r="P271" s="143"/>
      <c r="Q271" s="144"/>
      <c r="R271" s="143"/>
      <c r="S271" s="143"/>
      <c r="T271" s="144"/>
      <c r="Y271" s="30"/>
      <c r="Z271" s="116"/>
      <c r="AA271" s="143"/>
      <c r="AB271" s="143"/>
      <c r="AC271" s="144"/>
      <c r="AD271" s="143"/>
      <c r="AE271" s="143"/>
      <c r="AF271" s="144"/>
      <c r="AK271" s="30"/>
      <c r="AL271" s="116"/>
      <c r="AM271" s="143"/>
      <c r="AN271" s="143"/>
      <c r="AO271" s="144"/>
      <c r="AP271" s="143"/>
      <c r="AX271" s="30"/>
      <c r="AY271" s="116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</row>
    <row r="272" spans="1:73" ht="14.25" customHeight="1">
      <c r="A272" s="30"/>
      <c r="B272" s="116"/>
      <c r="C272" s="143"/>
      <c r="D272" s="143"/>
      <c r="E272" s="144"/>
      <c r="F272" s="143"/>
      <c r="G272" s="143"/>
      <c r="H272" s="144"/>
      <c r="M272" s="30"/>
      <c r="N272" s="116"/>
      <c r="O272" s="143"/>
      <c r="P272" s="143"/>
      <c r="Q272" s="144"/>
      <c r="R272" s="143"/>
      <c r="S272" s="143"/>
      <c r="T272" s="144"/>
      <c r="Y272" s="30"/>
      <c r="Z272" s="116"/>
      <c r="AA272" s="143"/>
      <c r="AB272" s="143"/>
      <c r="AC272" s="144"/>
      <c r="AD272" s="143"/>
      <c r="AE272" s="143"/>
      <c r="AF272" s="144"/>
      <c r="AK272" s="30"/>
      <c r="AL272" s="116"/>
      <c r="AM272" s="143"/>
      <c r="AN272" s="143"/>
      <c r="AO272" s="144"/>
      <c r="AP272" s="143"/>
      <c r="AX272" s="30"/>
      <c r="AY272" s="116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</row>
    <row r="273" spans="1:73" ht="14.25" customHeight="1">
      <c r="A273" s="30"/>
      <c r="B273" s="116"/>
      <c r="C273" s="143"/>
      <c r="D273" s="143"/>
      <c r="E273" s="144"/>
      <c r="F273" s="143"/>
      <c r="G273" s="143"/>
      <c r="H273" s="144"/>
      <c r="M273" s="30"/>
      <c r="N273" s="116"/>
      <c r="O273" s="143"/>
      <c r="P273" s="143"/>
      <c r="Q273" s="144"/>
      <c r="R273" s="143"/>
      <c r="S273" s="143"/>
      <c r="T273" s="144"/>
      <c r="Y273" s="30"/>
      <c r="Z273" s="116"/>
      <c r="AA273" s="143"/>
      <c r="AB273" s="143"/>
      <c r="AC273" s="144"/>
      <c r="AD273" s="143"/>
      <c r="AE273" s="143"/>
      <c r="AF273" s="144"/>
      <c r="AK273" s="30"/>
      <c r="AL273" s="116"/>
      <c r="AM273" s="143"/>
      <c r="AN273" s="143"/>
      <c r="AO273" s="144"/>
      <c r="AP273" s="143"/>
      <c r="AX273" s="30"/>
      <c r="AY273" s="116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</row>
    <row r="274" spans="1:73" ht="14.25" customHeight="1">
      <c r="A274" s="30"/>
      <c r="B274" s="116"/>
      <c r="C274" s="143"/>
      <c r="D274" s="143"/>
      <c r="E274" s="144"/>
      <c r="F274" s="143"/>
      <c r="G274" s="143"/>
      <c r="H274" s="144"/>
      <c r="M274" s="30"/>
      <c r="N274" s="116"/>
      <c r="O274" s="143"/>
      <c r="P274" s="143"/>
      <c r="Q274" s="144"/>
      <c r="R274" s="143"/>
      <c r="S274" s="143"/>
      <c r="T274" s="144"/>
      <c r="Y274" s="30"/>
      <c r="Z274" s="116"/>
      <c r="AA274" s="143"/>
      <c r="AB274" s="143"/>
      <c r="AC274" s="144"/>
      <c r="AD274" s="143"/>
      <c r="AE274" s="143"/>
      <c r="AF274" s="144"/>
      <c r="AK274" s="30"/>
      <c r="AL274" s="116"/>
      <c r="AM274" s="143"/>
      <c r="AN274" s="143"/>
      <c r="AO274" s="144"/>
      <c r="AP274" s="143"/>
      <c r="AX274" s="30"/>
      <c r="AY274" s="116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</row>
    <row r="275" spans="1:73" ht="14.25" customHeight="1">
      <c r="A275" s="30"/>
      <c r="B275" s="116"/>
      <c r="C275" s="143"/>
      <c r="D275" s="143"/>
      <c r="E275" s="144"/>
      <c r="F275" s="143"/>
      <c r="G275" s="143"/>
      <c r="H275" s="144"/>
      <c r="M275" s="30"/>
      <c r="N275" s="116"/>
      <c r="O275" s="143"/>
      <c r="P275" s="143"/>
      <c r="Q275" s="144"/>
      <c r="R275" s="143"/>
      <c r="S275" s="143"/>
      <c r="T275" s="144"/>
      <c r="Y275" s="30"/>
      <c r="Z275" s="116"/>
      <c r="AA275" s="143"/>
      <c r="AB275" s="143"/>
      <c r="AC275" s="144"/>
      <c r="AD275" s="143"/>
      <c r="AE275" s="143"/>
      <c r="AF275" s="144"/>
      <c r="AK275" s="30"/>
      <c r="AL275" s="116"/>
      <c r="AM275" s="143"/>
      <c r="AN275" s="143"/>
      <c r="AO275" s="144"/>
      <c r="AP275" s="143"/>
      <c r="AX275" s="30"/>
      <c r="AY275" s="116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</row>
    <row r="276" spans="1:73" ht="14.25" customHeight="1">
      <c r="A276" s="30"/>
      <c r="B276" s="116"/>
      <c r="C276" s="143"/>
      <c r="D276" s="143"/>
      <c r="E276" s="144"/>
      <c r="F276" s="143"/>
      <c r="G276" s="143"/>
      <c r="H276" s="144"/>
      <c r="M276" s="30"/>
      <c r="N276" s="116"/>
      <c r="O276" s="143"/>
      <c r="P276" s="143"/>
      <c r="Q276" s="144"/>
      <c r="R276" s="143"/>
      <c r="S276" s="143"/>
      <c r="T276" s="144"/>
      <c r="Y276" s="30"/>
      <c r="Z276" s="116"/>
      <c r="AA276" s="143"/>
      <c r="AB276" s="143"/>
      <c r="AC276" s="144"/>
      <c r="AD276" s="143"/>
      <c r="AE276" s="143"/>
      <c r="AF276" s="144"/>
      <c r="AK276" s="30"/>
      <c r="AL276" s="116"/>
      <c r="AM276" s="143"/>
      <c r="AN276" s="143"/>
      <c r="AO276" s="144"/>
      <c r="AP276" s="143"/>
      <c r="AX276" s="30"/>
      <c r="AY276" s="116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</row>
    <row r="277" spans="1:73" ht="14.25" customHeight="1">
      <c r="A277" s="30"/>
      <c r="B277" s="116"/>
      <c r="C277" s="143"/>
      <c r="D277" s="143"/>
      <c r="E277" s="144"/>
      <c r="F277" s="143"/>
      <c r="G277" s="143"/>
      <c r="H277" s="144"/>
      <c r="M277" s="30"/>
      <c r="N277" s="116"/>
      <c r="O277" s="143"/>
      <c r="P277" s="143"/>
      <c r="Q277" s="144"/>
      <c r="R277" s="143"/>
      <c r="S277" s="143"/>
      <c r="T277" s="144"/>
      <c r="Y277" s="30"/>
      <c r="Z277" s="116"/>
      <c r="AA277" s="143"/>
      <c r="AB277" s="143"/>
      <c r="AC277" s="144"/>
      <c r="AD277" s="143"/>
      <c r="AE277" s="143"/>
      <c r="AF277" s="144"/>
      <c r="AK277" s="30"/>
      <c r="AL277" s="116"/>
      <c r="AM277" s="143"/>
      <c r="AN277" s="143"/>
      <c r="AO277" s="144"/>
      <c r="AP277" s="143"/>
      <c r="AX277" s="30"/>
      <c r="AY277" s="116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</row>
    <row r="278" spans="1:73" ht="14.25" customHeight="1">
      <c r="A278" s="30"/>
      <c r="B278" s="116"/>
      <c r="C278" s="143"/>
      <c r="D278" s="143"/>
      <c r="E278" s="144"/>
      <c r="F278" s="143"/>
      <c r="G278" s="143"/>
      <c r="H278" s="144"/>
      <c r="M278" s="30"/>
      <c r="N278" s="116"/>
      <c r="O278" s="143"/>
      <c r="P278" s="143"/>
      <c r="Q278" s="144"/>
      <c r="R278" s="143"/>
      <c r="S278" s="143"/>
      <c r="T278" s="144"/>
      <c r="Y278" s="30"/>
      <c r="Z278" s="116"/>
      <c r="AA278" s="143"/>
      <c r="AB278" s="143"/>
      <c r="AC278" s="144"/>
      <c r="AD278" s="143"/>
      <c r="AE278" s="143"/>
      <c r="AF278" s="144"/>
      <c r="AK278" s="30"/>
      <c r="AL278" s="116"/>
      <c r="AM278" s="143"/>
      <c r="AN278" s="143"/>
      <c r="AO278" s="144"/>
      <c r="AP278" s="143"/>
      <c r="AX278" s="30"/>
      <c r="AY278" s="116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</row>
    <row r="279" spans="1:73" ht="14.25" customHeight="1">
      <c r="A279" s="30"/>
      <c r="B279" s="116"/>
      <c r="C279" s="143"/>
      <c r="D279" s="143"/>
      <c r="E279" s="144"/>
      <c r="F279" s="143"/>
      <c r="G279" s="143"/>
      <c r="H279" s="144"/>
      <c r="M279" s="30"/>
      <c r="N279" s="116"/>
      <c r="O279" s="143"/>
      <c r="P279" s="143"/>
      <c r="Q279" s="144"/>
      <c r="R279" s="143"/>
      <c r="S279" s="143"/>
      <c r="T279" s="144"/>
      <c r="Y279" s="30"/>
      <c r="Z279" s="116"/>
      <c r="AA279" s="143"/>
      <c r="AB279" s="143"/>
      <c r="AC279" s="144"/>
      <c r="AD279" s="143"/>
      <c r="AE279" s="143"/>
      <c r="AF279" s="144"/>
      <c r="AK279" s="30"/>
      <c r="AL279" s="116"/>
      <c r="AM279" s="143"/>
      <c r="AN279" s="143"/>
      <c r="AO279" s="144"/>
      <c r="AP279" s="143"/>
      <c r="AX279" s="30"/>
      <c r="AY279" s="116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</row>
    <row r="280" spans="1:73" ht="14.25" customHeight="1">
      <c r="A280" s="30"/>
      <c r="B280" s="116"/>
      <c r="C280" s="143"/>
      <c r="D280" s="143"/>
      <c r="E280" s="144"/>
      <c r="F280" s="143"/>
      <c r="G280" s="143"/>
      <c r="H280" s="144"/>
      <c r="M280" s="30"/>
      <c r="N280" s="116"/>
      <c r="O280" s="143"/>
      <c r="P280" s="143"/>
      <c r="Q280" s="144"/>
      <c r="R280" s="143"/>
      <c r="S280" s="143"/>
      <c r="T280" s="144"/>
      <c r="Y280" s="30"/>
      <c r="Z280" s="116"/>
      <c r="AA280" s="143"/>
      <c r="AB280" s="143"/>
      <c r="AC280" s="144"/>
      <c r="AD280" s="143"/>
      <c r="AE280" s="143"/>
      <c r="AF280" s="144"/>
      <c r="AK280" s="30"/>
      <c r="AL280" s="116"/>
      <c r="AM280" s="143"/>
      <c r="AN280" s="143"/>
      <c r="AO280" s="144"/>
      <c r="AP280" s="143"/>
      <c r="AX280" s="30"/>
      <c r="AY280" s="116"/>
      <c r="BG280" s="30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U280" s="30"/>
    </row>
    <row r="281" spans="1:73" ht="14.25" customHeight="1">
      <c r="A281" s="30"/>
      <c r="B281" s="116"/>
      <c r="C281" s="143"/>
      <c r="D281" s="143"/>
      <c r="E281" s="144"/>
      <c r="F281" s="143"/>
      <c r="G281" s="143"/>
      <c r="H281" s="144"/>
      <c r="M281" s="30"/>
      <c r="N281" s="116"/>
      <c r="O281" s="143"/>
      <c r="P281" s="143"/>
      <c r="Q281" s="144"/>
      <c r="R281" s="143"/>
      <c r="S281" s="143"/>
      <c r="T281" s="144"/>
      <c r="Y281" s="30"/>
      <c r="Z281" s="116"/>
      <c r="AA281" s="143"/>
      <c r="AB281" s="143"/>
      <c r="AC281" s="144"/>
      <c r="AD281" s="143"/>
      <c r="AE281" s="143"/>
      <c r="AF281" s="144"/>
      <c r="AK281" s="30"/>
      <c r="AL281" s="116"/>
      <c r="AM281" s="143"/>
      <c r="AN281" s="143"/>
      <c r="AO281" s="144"/>
      <c r="AP281" s="143"/>
      <c r="AX281" s="30"/>
      <c r="AY281" s="116"/>
      <c r="BG281" s="30"/>
      <c r="BH281" s="30"/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  <c r="BS281" s="30"/>
      <c r="BT281" s="30"/>
      <c r="BU281" s="30"/>
    </row>
    <row r="282" spans="1:73" ht="14.25" customHeight="1">
      <c r="A282" s="30"/>
      <c r="B282" s="116"/>
      <c r="C282" s="143"/>
      <c r="D282" s="143"/>
      <c r="E282" s="144"/>
      <c r="F282" s="143"/>
      <c r="G282" s="143"/>
      <c r="H282" s="144"/>
      <c r="M282" s="30"/>
      <c r="N282" s="116"/>
      <c r="O282" s="143"/>
      <c r="P282" s="143"/>
      <c r="Q282" s="144"/>
      <c r="R282" s="143"/>
      <c r="S282" s="143"/>
      <c r="T282" s="144"/>
      <c r="Y282" s="30"/>
      <c r="Z282" s="116"/>
      <c r="AA282" s="143"/>
      <c r="AB282" s="143"/>
      <c r="AC282" s="144"/>
      <c r="AD282" s="143"/>
      <c r="AE282" s="143"/>
      <c r="AF282" s="144"/>
      <c r="AK282" s="30"/>
      <c r="AL282" s="116"/>
      <c r="AM282" s="143"/>
      <c r="AN282" s="143"/>
      <c r="AO282" s="144"/>
      <c r="AP282" s="143"/>
      <c r="AX282" s="30"/>
      <c r="AY282" s="116"/>
      <c r="BG282" s="30"/>
      <c r="BH282" s="30"/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  <c r="BS282" s="30"/>
      <c r="BT282" s="30"/>
      <c r="BU282" s="30"/>
    </row>
    <row r="283" spans="1:73" ht="14.25" customHeight="1">
      <c r="A283" s="30"/>
      <c r="B283" s="116"/>
      <c r="C283" s="143"/>
      <c r="D283" s="143"/>
      <c r="E283" s="144"/>
      <c r="F283" s="143"/>
      <c r="G283" s="143"/>
      <c r="H283" s="144"/>
      <c r="M283" s="30"/>
      <c r="N283" s="116"/>
      <c r="O283" s="143"/>
      <c r="P283" s="143"/>
      <c r="Q283" s="144"/>
      <c r="R283" s="143"/>
      <c r="S283" s="143"/>
      <c r="T283" s="144"/>
      <c r="Y283" s="30"/>
      <c r="Z283" s="116"/>
      <c r="AA283" s="143"/>
      <c r="AB283" s="143"/>
      <c r="AC283" s="144"/>
      <c r="AD283" s="143"/>
      <c r="AE283" s="143"/>
      <c r="AF283" s="144"/>
      <c r="AK283" s="30"/>
      <c r="AL283" s="116"/>
      <c r="AM283" s="143"/>
      <c r="AN283" s="143"/>
      <c r="AO283" s="144"/>
      <c r="AP283" s="143"/>
      <c r="AX283" s="30"/>
      <c r="AY283" s="116"/>
      <c r="BG283" s="30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U283" s="30"/>
    </row>
    <row r="284" spans="1:73" ht="14.25" customHeight="1">
      <c r="A284" s="30"/>
      <c r="B284" s="116"/>
      <c r="C284" s="143"/>
      <c r="D284" s="143"/>
      <c r="E284" s="144"/>
      <c r="F284" s="143"/>
      <c r="G284" s="143"/>
      <c r="H284" s="144"/>
      <c r="M284" s="30"/>
      <c r="N284" s="116"/>
      <c r="O284" s="143"/>
      <c r="P284" s="143"/>
      <c r="Q284" s="144"/>
      <c r="R284" s="143"/>
      <c r="S284" s="143"/>
      <c r="T284" s="144"/>
      <c r="Y284" s="30"/>
      <c r="Z284" s="116"/>
      <c r="AA284" s="143"/>
      <c r="AB284" s="143"/>
      <c r="AC284" s="144"/>
      <c r="AD284" s="143"/>
      <c r="AE284" s="143"/>
      <c r="AF284" s="144"/>
      <c r="AK284" s="30"/>
      <c r="AL284" s="116"/>
      <c r="AM284" s="143"/>
      <c r="AN284" s="143"/>
      <c r="AO284" s="144"/>
      <c r="AP284" s="143"/>
      <c r="AX284" s="30"/>
      <c r="AY284" s="116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</row>
    <row r="285" spans="1:73" ht="14.25" customHeight="1">
      <c r="A285" s="30"/>
      <c r="B285" s="116"/>
      <c r="C285" s="143"/>
      <c r="D285" s="143"/>
      <c r="E285" s="144"/>
      <c r="F285" s="143"/>
      <c r="G285" s="143"/>
      <c r="H285" s="144"/>
      <c r="M285" s="30"/>
      <c r="N285" s="116"/>
      <c r="O285" s="143"/>
      <c r="P285" s="143"/>
      <c r="Q285" s="144"/>
      <c r="R285" s="143"/>
      <c r="S285" s="143"/>
      <c r="T285" s="144"/>
      <c r="Y285" s="30"/>
      <c r="Z285" s="116"/>
      <c r="AA285" s="143"/>
      <c r="AB285" s="143"/>
      <c r="AC285" s="144"/>
      <c r="AD285" s="143"/>
      <c r="AE285" s="143"/>
      <c r="AF285" s="144"/>
      <c r="AK285" s="30"/>
      <c r="AL285" s="116"/>
      <c r="AM285" s="143"/>
      <c r="AN285" s="143"/>
      <c r="AO285" s="144"/>
      <c r="AP285" s="143"/>
      <c r="AX285" s="30"/>
      <c r="AY285" s="116"/>
      <c r="BG285" s="30"/>
      <c r="BH285" s="30"/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  <c r="BS285" s="30"/>
      <c r="BT285" s="30"/>
      <c r="BU285" s="30"/>
    </row>
    <row r="286" spans="1:73" ht="14.25" customHeight="1">
      <c r="A286" s="30"/>
      <c r="B286" s="116"/>
      <c r="C286" s="143"/>
      <c r="D286" s="143"/>
      <c r="E286" s="144"/>
      <c r="F286" s="143"/>
      <c r="G286" s="143"/>
      <c r="H286" s="144"/>
      <c r="M286" s="30"/>
      <c r="N286" s="116"/>
      <c r="O286" s="143"/>
      <c r="P286" s="143"/>
      <c r="Q286" s="144"/>
      <c r="R286" s="143"/>
      <c r="S286" s="143"/>
      <c r="T286" s="144"/>
      <c r="Y286" s="30"/>
      <c r="Z286" s="116"/>
      <c r="AA286" s="143"/>
      <c r="AB286" s="143"/>
      <c r="AC286" s="144"/>
      <c r="AD286" s="143"/>
      <c r="AE286" s="143"/>
      <c r="AF286" s="144"/>
      <c r="AK286" s="30"/>
      <c r="AL286" s="116"/>
      <c r="AM286" s="143"/>
      <c r="AN286" s="143"/>
      <c r="AO286" s="144"/>
      <c r="AP286" s="143"/>
      <c r="AX286" s="30"/>
      <c r="AY286" s="116"/>
      <c r="BG286" s="30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U286" s="30"/>
    </row>
    <row r="287" spans="1:73" ht="14.25" customHeight="1">
      <c r="A287" s="30"/>
      <c r="B287" s="116"/>
      <c r="C287" s="143"/>
      <c r="D287" s="143"/>
      <c r="E287" s="144"/>
      <c r="F287" s="143"/>
      <c r="G287" s="143"/>
      <c r="H287" s="144"/>
      <c r="M287" s="30"/>
      <c r="N287" s="116"/>
      <c r="O287" s="143"/>
      <c r="P287" s="143"/>
      <c r="Q287" s="144"/>
      <c r="R287" s="143"/>
      <c r="S287" s="143"/>
      <c r="T287" s="144"/>
      <c r="Y287" s="30"/>
      <c r="Z287" s="116"/>
      <c r="AA287" s="143"/>
      <c r="AB287" s="143"/>
      <c r="AC287" s="144"/>
      <c r="AD287" s="143"/>
      <c r="AE287" s="143"/>
      <c r="AF287" s="144"/>
      <c r="AK287" s="30"/>
      <c r="AL287" s="116"/>
      <c r="AM287" s="143"/>
      <c r="AN287" s="143"/>
      <c r="AO287" s="144"/>
      <c r="AP287" s="143"/>
      <c r="AX287" s="30"/>
      <c r="AY287" s="116"/>
      <c r="BG287" s="30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</row>
    <row r="288" spans="1:73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5">
    <mergeCell ref="M74:M87"/>
    <mergeCell ref="A74:A87"/>
    <mergeCell ref="AD58:AF58"/>
    <mergeCell ref="AG58:AI58"/>
    <mergeCell ref="AK59:AK72"/>
    <mergeCell ref="Y74:Y87"/>
    <mergeCell ref="AK74:AK87"/>
    <mergeCell ref="A58:B58"/>
    <mergeCell ref="A73:B73"/>
    <mergeCell ref="AX17:AX29"/>
    <mergeCell ref="AX30:AY30"/>
    <mergeCell ref="BB30:BF30"/>
    <mergeCell ref="AK17:AK29"/>
    <mergeCell ref="U30:W30"/>
    <mergeCell ref="R30:T30"/>
    <mergeCell ref="A30:B30"/>
    <mergeCell ref="C30:E30"/>
    <mergeCell ref="A17:A29"/>
    <mergeCell ref="F30:H30"/>
    <mergeCell ref="M17:M29"/>
    <mergeCell ref="AP58:AR58"/>
    <mergeCell ref="AS58:AU58"/>
    <mergeCell ref="C58:E58"/>
    <mergeCell ref="O58:Q58"/>
    <mergeCell ref="U58:W58"/>
    <mergeCell ref="AP73:AR73"/>
    <mergeCell ref="AM73:AO73"/>
    <mergeCell ref="AS73:AU73"/>
    <mergeCell ref="Y73:Z73"/>
    <mergeCell ref="AA73:AC73"/>
    <mergeCell ref="AK73:AL73"/>
    <mergeCell ref="U73:W73"/>
    <mergeCell ref="Y59:Y72"/>
    <mergeCell ref="AG73:AI73"/>
    <mergeCell ref="AD73:AF73"/>
    <mergeCell ref="F58:H58"/>
    <mergeCell ref="M58:N58"/>
    <mergeCell ref="M59:M72"/>
    <mergeCell ref="R58:T58"/>
    <mergeCell ref="AA58:AC58"/>
    <mergeCell ref="Y58:Z58"/>
    <mergeCell ref="AK58:AL58"/>
    <mergeCell ref="AM58:AO58"/>
    <mergeCell ref="R73:T73"/>
    <mergeCell ref="AP44:AR44"/>
    <mergeCell ref="AM44:AO44"/>
    <mergeCell ref="U44:W44"/>
    <mergeCell ref="Y45:Y57"/>
    <mergeCell ref="F44:H44"/>
    <mergeCell ref="AX45:AX57"/>
    <mergeCell ref="AX44:AY44"/>
    <mergeCell ref="BB44:BF44"/>
    <mergeCell ref="AS44:AU44"/>
    <mergeCell ref="AK44:AL44"/>
    <mergeCell ref="AK45:AK57"/>
    <mergeCell ref="M45:M57"/>
    <mergeCell ref="R44:T44"/>
    <mergeCell ref="AG44:AI44"/>
    <mergeCell ref="AD44:AF44"/>
    <mergeCell ref="Y44:Z44"/>
    <mergeCell ref="AA44:AC44"/>
    <mergeCell ref="I1:I2"/>
    <mergeCell ref="J1:J2"/>
    <mergeCell ref="I30:K30"/>
    <mergeCell ref="M30:N30"/>
    <mergeCell ref="M44:N44"/>
    <mergeCell ref="O44:Q44"/>
    <mergeCell ref="Y17:Y29"/>
    <mergeCell ref="BQ1:BQ2"/>
    <mergeCell ref="BP1:BP2"/>
    <mergeCell ref="BG1:BG2"/>
    <mergeCell ref="BF1:BF2"/>
    <mergeCell ref="BR1:BR2"/>
    <mergeCell ref="BN1:BN2"/>
    <mergeCell ref="BS1:BS2"/>
    <mergeCell ref="BT1:BT2"/>
    <mergeCell ref="BU1:BU2"/>
    <mergeCell ref="BO1:BO2"/>
    <mergeCell ref="BM1:BM2"/>
    <mergeCell ref="BJ1:BJ2"/>
    <mergeCell ref="R16:T16"/>
    <mergeCell ref="BK1:BK2"/>
    <mergeCell ref="A16:B16"/>
    <mergeCell ref="C16:E16"/>
    <mergeCell ref="A1:B2"/>
    <mergeCell ref="C1:E1"/>
    <mergeCell ref="F1:H1"/>
    <mergeCell ref="A3:A15"/>
    <mergeCell ref="L1:L2"/>
    <mergeCell ref="K1:K2"/>
    <mergeCell ref="I16:K16"/>
    <mergeCell ref="F16:H16"/>
    <mergeCell ref="AD1:AF1"/>
    <mergeCell ref="AA1:AC1"/>
    <mergeCell ref="AJ1:AJ2"/>
    <mergeCell ref="AI1:AI2"/>
    <mergeCell ref="M16:N16"/>
    <mergeCell ref="AX3:AX15"/>
    <mergeCell ref="U16:W16"/>
    <mergeCell ref="BB16:BF16"/>
    <mergeCell ref="BL1:BL2"/>
    <mergeCell ref="AK3:AK15"/>
    <mergeCell ref="M3:M15"/>
    <mergeCell ref="AS16:AU16"/>
    <mergeCell ref="O16:Q16"/>
    <mergeCell ref="AG16:AI16"/>
    <mergeCell ref="AM16:AO16"/>
    <mergeCell ref="AP16:AR16"/>
    <mergeCell ref="R1:T1"/>
    <mergeCell ref="O1:Q1"/>
    <mergeCell ref="AM1:AO1"/>
    <mergeCell ref="AK1:AL2"/>
    <mergeCell ref="Y1:Z2"/>
    <mergeCell ref="X1:X2"/>
    <mergeCell ref="W1:W2"/>
    <mergeCell ref="M1:N2"/>
    <mergeCell ref="AP1:AR1"/>
    <mergeCell ref="AH1:AH2"/>
    <mergeCell ref="AD16:AF16"/>
    <mergeCell ref="AA16:AC16"/>
    <mergeCell ref="BC1:BC2"/>
    <mergeCell ref="BD1:BD2"/>
    <mergeCell ref="BH1:BH2"/>
    <mergeCell ref="BI1:BI2"/>
    <mergeCell ref="BE1:BE2"/>
    <mergeCell ref="AX16:AY16"/>
    <mergeCell ref="AK16:AL16"/>
    <mergeCell ref="V1:V2"/>
    <mergeCell ref="U1:U2"/>
    <mergeCell ref="Y3:Y15"/>
    <mergeCell ref="AT1:AT2"/>
    <mergeCell ref="AS1:AS2"/>
    <mergeCell ref="AG1:AG2"/>
    <mergeCell ref="AU1:AU2"/>
    <mergeCell ref="AV1:AV2"/>
    <mergeCell ref="AZ1:AZ2"/>
    <mergeCell ref="BA1:BA2"/>
    <mergeCell ref="BB1:BB2"/>
    <mergeCell ref="AX1:AY2"/>
    <mergeCell ref="Y16:Z16"/>
    <mergeCell ref="AK31:AK43"/>
    <mergeCell ref="Y31:Y43"/>
    <mergeCell ref="M31:M43"/>
    <mergeCell ref="A31:A43"/>
    <mergeCell ref="AX31:AX43"/>
    <mergeCell ref="AA30:AC30"/>
    <mergeCell ref="AD30:AF30"/>
    <mergeCell ref="O30:Q30"/>
    <mergeCell ref="AS30:AU30"/>
    <mergeCell ref="AG30:AI30"/>
    <mergeCell ref="Y30:Z30"/>
    <mergeCell ref="AM30:AO30"/>
    <mergeCell ref="AP30:AR30"/>
    <mergeCell ref="AK30:AL30"/>
    <mergeCell ref="A45:A57"/>
    <mergeCell ref="A44:B44"/>
    <mergeCell ref="A59:A72"/>
    <mergeCell ref="C44:E44"/>
    <mergeCell ref="I58:K58"/>
    <mergeCell ref="O73:Q73"/>
    <mergeCell ref="I73:K73"/>
    <mergeCell ref="M73:N73"/>
    <mergeCell ref="C73:E73"/>
    <mergeCell ref="I44:K44"/>
    <mergeCell ref="F73:H73"/>
  </mergeCells>
  <pageMargins left="0.3" right="0.2" top="0.35" bottom="0.35" header="0" footer="0"/>
  <pageSetup orientation="portrait"/>
  <ignoredErrors>
    <ignoredError sqref="C3:BU12 C16:N26 C14:D15 K14:N15 C13:G13 I13:N13 C30:N40 C27:D29 I27:N29 C41:D43 I41:N43 U16:Z26 U14:Z15 U13:Z13 U30:Z40 U27:Z29 U41:Z43 AG16:AL26 AG14:AL15 AG13:AL13 AG30:AL40 AG27:AL29 AG41:AL43 AS16:BU26 AS14:BU15 AS13:BU13 AS30:BU40 AS27:BU29 AS41:BU43" formulaRange="1"/>
    <ignoredError sqref="E14:J15 H13 E27:H29 E41:H43 O41:T43 O27:T29 O30:T40 O13:T13 O14:T15 O16:T26 AA41:AF43 AA27:AF29 AA30:AF40 AA13:AF13 AA14:AF15 AA16:AF26 AM41:AR43 AM27:AR29 AM30:AR40 AM13:AR13 AM14:AR15 AM16:AR26" formula="1" formulaRange="1"/>
    <ignoredError sqref="E55:H57 E61:E72 E76:E87 O44:T87 AA44:AF87 AM44:AR87" 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2"/>
  <sheetViews>
    <sheetView workbookViewId="0"/>
  </sheetViews>
  <sheetFormatPr defaultColWidth="14.42578125" defaultRowHeight="15" customHeight="1"/>
  <cols>
    <col min="1" max="1" width="9.5703125" customWidth="1"/>
    <col min="2" max="2" width="12.28515625" customWidth="1"/>
    <col min="3" max="3" width="9.85546875" customWidth="1"/>
    <col min="4" max="4" width="12.5703125" customWidth="1"/>
    <col min="5" max="5" width="10.28515625" customWidth="1"/>
    <col min="6" max="6" width="14.42578125" customWidth="1"/>
  </cols>
  <sheetData>
    <row r="1" spans="1:5" ht="15" customHeight="1">
      <c r="A1" s="149" t="s">
        <v>52</v>
      </c>
    </row>
    <row r="2" spans="1:5">
      <c r="A2" s="1"/>
      <c r="B2" s="31" t="s">
        <v>1</v>
      </c>
      <c r="C2" s="31" t="s">
        <v>2</v>
      </c>
      <c r="D2" s="31" t="s">
        <v>3</v>
      </c>
      <c r="E2" s="31" t="s">
        <v>4</v>
      </c>
    </row>
    <row r="3" spans="1:5">
      <c r="A3" t="s">
        <v>15</v>
      </c>
      <c r="B3" s="30">
        <f>registration!AA45</f>
        <v>76</v>
      </c>
      <c r="C3" s="30">
        <f>registration!R17</f>
        <v>43</v>
      </c>
      <c r="D3" s="30" t="s">
        <v>53</v>
      </c>
      <c r="E3" s="30">
        <f>registration!R31</f>
        <v>33</v>
      </c>
    </row>
    <row r="4" spans="1:5">
      <c r="A4" t="s">
        <v>18</v>
      </c>
      <c r="B4" s="30">
        <f>registration!AD45</f>
        <v>74</v>
      </c>
      <c r="C4" s="30">
        <f>registration!AD17</f>
        <v>39</v>
      </c>
      <c r="D4" s="30">
        <f>registration!AD3</f>
        <v>34</v>
      </c>
      <c r="E4" s="30">
        <f>registration!AD31</f>
        <v>35</v>
      </c>
    </row>
    <row r="5" spans="1:5">
      <c r="A5" t="s">
        <v>21</v>
      </c>
      <c r="B5" s="30">
        <f>registration!AP45</f>
        <v>58</v>
      </c>
      <c r="C5" s="30">
        <f>registration!AP17</f>
        <v>29</v>
      </c>
      <c r="D5" s="30">
        <f>registration!AP3</f>
        <v>36</v>
      </c>
      <c r="E5" s="30">
        <f>registration!AP31</f>
        <v>29</v>
      </c>
    </row>
    <row r="6" spans="1:5">
      <c r="B6" s="30"/>
      <c r="C6" s="30"/>
      <c r="D6" s="30"/>
      <c r="E6" s="30"/>
    </row>
    <row r="7" spans="1:5">
      <c r="B7" s="30"/>
      <c r="C7" s="30"/>
      <c r="D7" s="30"/>
      <c r="E7" s="30"/>
    </row>
    <row r="8" spans="1:5">
      <c r="B8" s="30"/>
      <c r="C8" s="30"/>
      <c r="D8" s="30"/>
      <c r="E8" s="30"/>
    </row>
    <row r="9" spans="1:5">
      <c r="B9" s="30"/>
      <c r="C9" s="30"/>
      <c r="D9" s="30"/>
      <c r="E9" s="30"/>
    </row>
    <row r="10" spans="1:5">
      <c r="B10" s="30"/>
      <c r="C10" s="30"/>
      <c r="D10" s="30"/>
      <c r="E10" s="30"/>
    </row>
    <row r="11" spans="1:5">
      <c r="B11" s="30"/>
      <c r="C11" s="30"/>
      <c r="D11" s="30"/>
      <c r="E11" s="30"/>
    </row>
    <row r="12" spans="1:5">
      <c r="B12" s="30"/>
      <c r="C12" s="30"/>
      <c r="D12" s="30"/>
      <c r="E12" s="30"/>
    </row>
    <row r="13" spans="1:5">
      <c r="B13" s="30"/>
      <c r="C13" s="30"/>
      <c r="D13" s="30"/>
      <c r="E13" s="30"/>
    </row>
    <row r="14" spans="1:5">
      <c r="B14" s="30"/>
      <c r="C14" s="30"/>
      <c r="D14" s="30"/>
      <c r="E14" s="30"/>
    </row>
    <row r="15" spans="1:5">
      <c r="B15" s="30"/>
      <c r="C15" s="30"/>
      <c r="D15" s="30"/>
      <c r="E15" s="30"/>
    </row>
    <row r="16" spans="1:5">
      <c r="B16" s="30"/>
      <c r="C16" s="30"/>
      <c r="D16" s="30"/>
      <c r="E16" s="30"/>
    </row>
    <row r="17" spans="1:6">
      <c r="B17" s="30"/>
      <c r="C17" s="30"/>
      <c r="D17" s="30"/>
      <c r="E17" s="30"/>
    </row>
    <row r="18" spans="1:6">
      <c r="B18" s="30"/>
      <c r="C18" s="30"/>
      <c r="D18" s="30"/>
      <c r="E18" s="30"/>
    </row>
    <row r="19" spans="1:6">
      <c r="B19" s="30"/>
      <c r="C19" s="30"/>
      <c r="D19" s="30"/>
      <c r="E19" s="30"/>
    </row>
    <row r="20" spans="1:6">
      <c r="B20" s="30"/>
      <c r="C20" s="30"/>
      <c r="D20" s="30"/>
      <c r="E20" s="30"/>
    </row>
    <row r="21" spans="1:6">
      <c r="B21" s="30"/>
      <c r="C21" s="30"/>
      <c r="D21" s="30"/>
      <c r="E21" s="30"/>
    </row>
    <row r="22" spans="1:6" ht="15.75" customHeight="1">
      <c r="B22" s="30"/>
      <c r="C22" s="30"/>
      <c r="D22" s="30"/>
      <c r="E22" s="30"/>
    </row>
    <row r="23" spans="1:6" ht="15.75" customHeight="1">
      <c r="B23" s="30"/>
      <c r="C23" s="30"/>
      <c r="D23" s="30"/>
      <c r="E23" s="30"/>
    </row>
    <row r="24" spans="1:6" ht="15.75" customHeight="1">
      <c r="B24" s="30"/>
      <c r="C24" s="30"/>
      <c r="D24" s="30"/>
      <c r="E24" s="30"/>
    </row>
    <row r="25" spans="1:6" ht="15.75" customHeight="1">
      <c r="B25" s="30"/>
      <c r="C25" s="30"/>
      <c r="D25" s="30"/>
      <c r="E25" s="30"/>
    </row>
    <row r="26" spans="1:6" ht="15.75" customHeight="1">
      <c r="A26" s="149" t="s">
        <v>61</v>
      </c>
      <c r="B26" s="30"/>
      <c r="C26" s="30"/>
      <c r="D26" s="30"/>
      <c r="E26" s="30"/>
    </row>
    <row r="27" spans="1:6" ht="15.75" customHeight="1">
      <c r="A27" s="1"/>
      <c r="B27" s="31" t="s">
        <v>1</v>
      </c>
      <c r="C27" s="148" t="s">
        <v>89</v>
      </c>
      <c r="D27" s="148" t="s">
        <v>90</v>
      </c>
      <c r="E27" s="148" t="s">
        <v>91</v>
      </c>
    </row>
    <row r="28" spans="1:6" ht="15.75" customHeight="1">
      <c r="A28" t="s">
        <v>8</v>
      </c>
      <c r="B28" s="30">
        <f>registration!C46</f>
        <v>134</v>
      </c>
      <c r="C28" s="30">
        <f>registration!C18</f>
        <v>85</v>
      </c>
      <c r="D28" s="30">
        <f>registration!C4</f>
        <v>40</v>
      </c>
      <c r="E28" s="30">
        <f>registration!C32</f>
        <v>49</v>
      </c>
    </row>
    <row r="29" spans="1:6" ht="15.75" customHeight="1">
      <c r="A29" t="s">
        <v>9</v>
      </c>
      <c r="B29" s="30">
        <f>registration!F46</f>
        <v>118</v>
      </c>
      <c r="C29" s="30">
        <f>registration!F18</f>
        <v>76</v>
      </c>
      <c r="D29" s="30">
        <f>registration!F4</f>
        <v>50</v>
      </c>
      <c r="E29" s="30">
        <f>registration!F32</f>
        <v>42</v>
      </c>
    </row>
    <row r="30" spans="1:6" ht="15.75" customHeight="1">
      <c r="A30" t="s">
        <v>15</v>
      </c>
      <c r="B30" s="30">
        <f>registration!R46</f>
        <v>114</v>
      </c>
      <c r="C30" s="30">
        <f>registration!R18</f>
        <v>75</v>
      </c>
      <c r="D30" s="30">
        <f>registration!R4</f>
        <v>66</v>
      </c>
      <c r="E30" s="30">
        <f>registration!R32</f>
        <v>39</v>
      </c>
      <c r="F30" s="39" t="s">
        <v>94</v>
      </c>
    </row>
    <row r="31" spans="1:6" ht="15.75" customHeight="1">
      <c r="A31" t="s">
        <v>18</v>
      </c>
      <c r="B31" s="30">
        <f>registration!AD46</f>
        <v>123</v>
      </c>
      <c r="C31" s="30">
        <f>registration!AD18</f>
        <v>78</v>
      </c>
      <c r="D31" s="30">
        <f>registration!AD4</f>
        <v>58</v>
      </c>
      <c r="E31" s="30">
        <f>registration!AD32</f>
        <v>45</v>
      </c>
      <c r="F31" t="s">
        <v>233</v>
      </c>
    </row>
    <row r="32" spans="1:6" ht="15.75" customHeight="1">
      <c r="A32" t="s">
        <v>21</v>
      </c>
      <c r="B32" s="30">
        <f>registration!AP46</f>
        <v>102</v>
      </c>
      <c r="C32" s="30">
        <f>registration!AP18</f>
        <v>55</v>
      </c>
      <c r="D32" s="30">
        <f>registration!AP4</f>
        <v>61</v>
      </c>
      <c r="E32" s="30">
        <f>registration!AP32</f>
        <v>47</v>
      </c>
    </row>
    <row r="33" spans="2:5" ht="15.75" customHeight="1">
      <c r="B33" s="30"/>
      <c r="C33" s="30"/>
      <c r="D33" s="30"/>
      <c r="E33" s="30"/>
    </row>
    <row r="34" spans="2:5" ht="15.75" customHeight="1">
      <c r="B34" s="30"/>
      <c r="C34" s="30"/>
      <c r="D34" s="30"/>
      <c r="E34" s="30"/>
    </row>
    <row r="35" spans="2:5" ht="15.75" customHeight="1">
      <c r="B35" s="30"/>
      <c r="C35" s="30"/>
      <c r="D35" s="30"/>
      <c r="E35" s="30"/>
    </row>
    <row r="36" spans="2:5" ht="15.75" customHeight="1">
      <c r="B36" s="30"/>
      <c r="C36" s="30"/>
      <c r="D36" s="30"/>
      <c r="E36" s="30"/>
    </row>
    <row r="37" spans="2:5" ht="15.75" customHeight="1">
      <c r="B37" s="30"/>
      <c r="C37" s="30"/>
      <c r="D37" s="30"/>
      <c r="E37" s="30"/>
    </row>
    <row r="38" spans="2:5" ht="15.75" customHeight="1">
      <c r="B38" s="30"/>
      <c r="C38" s="30"/>
      <c r="D38" s="30"/>
      <c r="E38" s="30"/>
    </row>
    <row r="39" spans="2:5" ht="15.75" customHeight="1">
      <c r="B39" s="30"/>
      <c r="C39" s="30"/>
      <c r="D39" s="30"/>
      <c r="E39" s="30"/>
    </row>
    <row r="40" spans="2:5" ht="15.75" customHeight="1">
      <c r="B40" s="30"/>
      <c r="C40" s="30"/>
      <c r="D40" s="30"/>
      <c r="E40" s="30"/>
    </row>
    <row r="41" spans="2:5" ht="15.75" customHeight="1">
      <c r="B41" s="30"/>
      <c r="C41" s="30"/>
      <c r="D41" s="30"/>
      <c r="E41" s="30"/>
    </row>
    <row r="42" spans="2:5" ht="15.75" customHeight="1">
      <c r="B42" s="30"/>
      <c r="C42" s="30"/>
      <c r="D42" s="30"/>
      <c r="E42" s="30"/>
    </row>
    <row r="43" spans="2:5" ht="15.75" customHeight="1">
      <c r="B43" s="30"/>
      <c r="C43" s="30"/>
      <c r="D43" s="30"/>
      <c r="E43" s="30"/>
    </row>
    <row r="44" spans="2:5" ht="15.75" customHeight="1">
      <c r="B44" s="30"/>
      <c r="C44" s="30"/>
      <c r="D44" s="30"/>
      <c r="E44" s="30"/>
    </row>
    <row r="45" spans="2:5" ht="15.75" customHeight="1">
      <c r="B45" s="30"/>
      <c r="C45" s="30"/>
      <c r="D45" s="30"/>
      <c r="E45" s="30"/>
    </row>
    <row r="46" spans="2:5" ht="15.75" customHeight="1">
      <c r="B46" s="30"/>
      <c r="C46" s="30"/>
      <c r="D46" s="30"/>
      <c r="E46" s="30"/>
    </row>
    <row r="47" spans="2:5" ht="15.75" customHeight="1">
      <c r="B47" s="30"/>
      <c r="C47" s="30"/>
      <c r="D47" s="30"/>
      <c r="E47" s="30"/>
    </row>
    <row r="48" spans="2:5" ht="15.75" customHeight="1">
      <c r="B48" s="30"/>
      <c r="C48" s="30"/>
      <c r="D48" s="30"/>
      <c r="E48" s="30"/>
    </row>
    <row r="49" spans="1:6" ht="15.75" customHeight="1">
      <c r="B49" s="30"/>
      <c r="C49" s="30"/>
      <c r="D49" s="30"/>
      <c r="E49" s="30"/>
    </row>
    <row r="50" spans="1:6" ht="15.75" customHeight="1">
      <c r="B50" s="30"/>
      <c r="C50" s="30"/>
      <c r="D50" s="30"/>
      <c r="E50" s="30"/>
    </row>
    <row r="51" spans="1:6" ht="15.75" customHeight="1">
      <c r="B51" s="30"/>
      <c r="C51" s="30"/>
      <c r="D51" s="30"/>
      <c r="E51" s="30"/>
    </row>
    <row r="52" spans="1:6" ht="15.75" customHeight="1">
      <c r="B52" s="30"/>
      <c r="C52" s="30"/>
      <c r="D52" s="30"/>
      <c r="E52" s="30"/>
    </row>
    <row r="53" spans="1:6" ht="15.75" customHeight="1">
      <c r="B53" s="30"/>
      <c r="C53" s="30"/>
      <c r="D53" s="30"/>
      <c r="E53" s="30"/>
    </row>
    <row r="54" spans="1:6" ht="15.75" customHeight="1">
      <c r="B54" s="30"/>
      <c r="C54" s="30"/>
      <c r="D54" s="30"/>
      <c r="E54" s="30"/>
    </row>
    <row r="55" spans="1:6" ht="15.75" customHeight="1">
      <c r="B55" s="30"/>
      <c r="C55" s="30"/>
      <c r="D55" s="30"/>
      <c r="E55" s="30"/>
    </row>
    <row r="56" spans="1:6" ht="15.75" customHeight="1">
      <c r="A56" s="149" t="s">
        <v>66</v>
      </c>
      <c r="B56" s="30"/>
      <c r="C56" s="30"/>
      <c r="D56" s="30"/>
      <c r="E56" s="30"/>
    </row>
    <row r="57" spans="1:6" ht="15.75" customHeight="1">
      <c r="A57" s="1"/>
      <c r="B57" s="31" t="s">
        <v>1</v>
      </c>
      <c r="C57" s="31" t="s">
        <v>2</v>
      </c>
      <c r="D57" s="31" t="s">
        <v>3</v>
      </c>
      <c r="E57" s="31" t="s">
        <v>4</v>
      </c>
    </row>
    <row r="58" spans="1:6" ht="15.75" customHeight="1">
      <c r="A58" t="s">
        <v>8</v>
      </c>
      <c r="B58" s="30">
        <f>registration!C47</f>
        <v>91</v>
      </c>
      <c r="C58" s="30">
        <f>registration!C19</f>
        <v>66</v>
      </c>
      <c r="D58" s="30">
        <f>registration!C5</f>
        <v>38</v>
      </c>
      <c r="E58" s="30">
        <f>registration!C33</f>
        <v>25</v>
      </c>
    </row>
    <row r="59" spans="1:6" ht="15.75" customHeight="1">
      <c r="A59" t="s">
        <v>9</v>
      </c>
      <c r="B59" s="30">
        <f>registration!F47</f>
        <v>98</v>
      </c>
      <c r="C59" s="30">
        <f>registration!F19</f>
        <v>63</v>
      </c>
      <c r="D59" s="30">
        <f>registration!F5</f>
        <v>44</v>
      </c>
      <c r="E59" s="30">
        <f>registration!F33</f>
        <v>35</v>
      </c>
    </row>
    <row r="60" spans="1:6" ht="15.75" customHeight="1">
      <c r="A60" t="s">
        <v>15</v>
      </c>
      <c r="B60" s="30">
        <f>registration!R47</f>
        <v>130</v>
      </c>
      <c r="C60" s="30">
        <f>registration!R19</f>
        <v>81</v>
      </c>
      <c r="D60" s="30">
        <f>registration!R5</f>
        <v>53</v>
      </c>
      <c r="E60" s="30">
        <f>registration!R33</f>
        <v>49</v>
      </c>
    </row>
    <row r="61" spans="1:6" ht="15.75" customHeight="1">
      <c r="A61" t="s">
        <v>18</v>
      </c>
      <c r="B61" s="30">
        <f>registration!AD47</f>
        <v>137</v>
      </c>
      <c r="C61" s="30">
        <f>registration!AD19</f>
        <v>82</v>
      </c>
      <c r="D61" s="30">
        <f>registration!AD5</f>
        <v>59</v>
      </c>
      <c r="E61" s="30">
        <f>registration!AD33</f>
        <v>55</v>
      </c>
      <c r="F61" t="s">
        <v>234</v>
      </c>
    </row>
    <row r="62" spans="1:6" ht="15.75" customHeight="1">
      <c r="A62" t="s">
        <v>21</v>
      </c>
      <c r="B62" s="30">
        <f>registration!AP47</f>
        <v>141</v>
      </c>
      <c r="C62" s="30">
        <f>registration!AP19</f>
        <v>88</v>
      </c>
      <c r="D62" s="30">
        <f>registration!AP5</f>
        <v>80</v>
      </c>
      <c r="E62" s="30">
        <f>registration!AP33</f>
        <v>53</v>
      </c>
    </row>
    <row r="63" spans="1:6" ht="15.75" customHeight="1">
      <c r="B63" s="30"/>
      <c r="C63" s="30"/>
      <c r="D63" s="30"/>
      <c r="E63" s="30"/>
    </row>
    <row r="64" spans="1:6" ht="15.75" customHeight="1">
      <c r="B64" s="30"/>
      <c r="C64" s="30"/>
      <c r="D64" s="30"/>
      <c r="E64" s="30"/>
    </row>
    <row r="65" spans="2:5" ht="15.75" customHeight="1">
      <c r="B65" s="30"/>
      <c r="C65" s="30"/>
      <c r="D65" s="30"/>
      <c r="E65" s="30"/>
    </row>
    <row r="66" spans="2:5" ht="15.75" customHeight="1">
      <c r="B66" s="30"/>
      <c r="C66" s="30"/>
      <c r="D66" s="30"/>
      <c r="E66" s="30"/>
    </row>
    <row r="67" spans="2:5" ht="15.75" customHeight="1">
      <c r="B67" s="30"/>
      <c r="C67" s="30"/>
      <c r="D67" s="30"/>
      <c r="E67" s="30"/>
    </row>
    <row r="68" spans="2:5" ht="15.75" customHeight="1">
      <c r="B68" s="30"/>
      <c r="C68" s="30"/>
      <c r="D68" s="30"/>
      <c r="E68" s="30"/>
    </row>
    <row r="69" spans="2:5" ht="15.75" customHeight="1">
      <c r="B69" s="30"/>
      <c r="C69" s="30"/>
      <c r="D69" s="30"/>
      <c r="E69" s="30"/>
    </row>
    <row r="70" spans="2:5" ht="15.75" customHeight="1">
      <c r="B70" s="30"/>
      <c r="C70" s="30"/>
      <c r="D70" s="30"/>
      <c r="E70" s="30"/>
    </row>
    <row r="71" spans="2:5" ht="15.75" customHeight="1">
      <c r="B71" s="30"/>
      <c r="C71" s="30"/>
      <c r="D71" s="30"/>
      <c r="E71" s="30"/>
    </row>
    <row r="72" spans="2:5" ht="15.75" customHeight="1">
      <c r="B72" s="30"/>
      <c r="C72" s="30"/>
      <c r="D72" s="30"/>
      <c r="E72" s="30"/>
    </row>
    <row r="73" spans="2:5" ht="15.75" customHeight="1">
      <c r="B73" s="30"/>
      <c r="C73" s="30"/>
      <c r="D73" s="30"/>
      <c r="E73" s="30"/>
    </row>
    <row r="74" spans="2:5" ht="15.75" customHeight="1">
      <c r="B74" s="30"/>
      <c r="C74" s="30"/>
      <c r="D74" s="30"/>
      <c r="E74" s="30"/>
    </row>
    <row r="75" spans="2:5" ht="15.75" customHeight="1">
      <c r="B75" s="30"/>
      <c r="C75" s="30"/>
      <c r="D75" s="30"/>
      <c r="E75" s="30"/>
    </row>
    <row r="76" spans="2:5" ht="15.75" customHeight="1">
      <c r="B76" s="30"/>
      <c r="C76" s="30"/>
      <c r="D76" s="30"/>
      <c r="E76" s="30"/>
    </row>
    <row r="77" spans="2:5" ht="15.75" customHeight="1">
      <c r="B77" s="30"/>
      <c r="C77" s="30"/>
      <c r="D77" s="30"/>
      <c r="E77" s="30"/>
    </row>
    <row r="78" spans="2:5" ht="15.75" customHeight="1">
      <c r="B78" s="30"/>
      <c r="C78" s="30"/>
      <c r="D78" s="30"/>
      <c r="E78" s="30"/>
    </row>
    <row r="79" spans="2:5" ht="15.75" customHeight="1">
      <c r="B79" s="30"/>
      <c r="C79" s="30"/>
      <c r="D79" s="30"/>
      <c r="E79" s="30"/>
    </row>
    <row r="80" spans="2:5" ht="15.75" customHeight="1">
      <c r="B80" s="30"/>
      <c r="C80" s="30"/>
      <c r="D80" s="30"/>
      <c r="E80" s="30"/>
    </row>
    <row r="81" spans="1:6" ht="15.75" customHeight="1">
      <c r="B81" s="30"/>
      <c r="C81" s="30"/>
      <c r="D81" s="30"/>
      <c r="E81" s="30"/>
    </row>
    <row r="82" spans="1:6" ht="15.75" customHeight="1">
      <c r="B82" s="30"/>
      <c r="C82" s="30"/>
      <c r="D82" s="30"/>
      <c r="E82" s="30"/>
    </row>
    <row r="83" spans="1:6" ht="15.75" customHeight="1">
      <c r="B83" s="30"/>
      <c r="C83" s="30"/>
      <c r="D83" s="30"/>
      <c r="E83" s="30"/>
    </row>
    <row r="84" spans="1:6" ht="15.75" customHeight="1">
      <c r="B84" s="30"/>
      <c r="C84" s="30"/>
      <c r="D84" s="30"/>
      <c r="E84" s="30"/>
    </row>
    <row r="85" spans="1:6" ht="15.75" customHeight="1">
      <c r="B85" s="30"/>
      <c r="C85" s="30"/>
      <c r="D85" s="30"/>
      <c r="E85" s="30"/>
    </row>
    <row r="86" spans="1:6" ht="15.75" customHeight="1">
      <c r="A86" s="1" t="s">
        <v>68</v>
      </c>
      <c r="B86" s="30"/>
      <c r="C86" s="30"/>
      <c r="D86" s="30"/>
      <c r="E86" s="30"/>
    </row>
    <row r="87" spans="1:6" ht="15.75" customHeight="1">
      <c r="B87" s="31" t="s">
        <v>1</v>
      </c>
      <c r="C87" s="31" t="s">
        <v>2</v>
      </c>
      <c r="D87" s="31" t="s">
        <v>3</v>
      </c>
      <c r="E87" s="31" t="s">
        <v>4</v>
      </c>
    </row>
    <row r="88" spans="1:6" ht="15.75" customHeight="1">
      <c r="A88" t="s">
        <v>8</v>
      </c>
      <c r="B88" s="30">
        <f>registration!C48</f>
        <v>106</v>
      </c>
      <c r="C88" s="30">
        <f>registration!C20</f>
        <v>85</v>
      </c>
      <c r="D88" s="30">
        <f>registration!C6</f>
        <v>61</v>
      </c>
      <c r="E88" s="30">
        <f>registration!C34</f>
        <v>21</v>
      </c>
    </row>
    <row r="89" spans="1:6" ht="15.75" customHeight="1">
      <c r="A89" t="s">
        <v>9</v>
      </c>
      <c r="B89" s="30">
        <f>registration!F48</f>
        <v>102</v>
      </c>
      <c r="C89" s="30">
        <f>registration!F20</f>
        <v>88</v>
      </c>
      <c r="D89" s="30">
        <f>registration!F6</f>
        <v>62</v>
      </c>
      <c r="E89" s="30">
        <f>registration!F34</f>
        <v>14</v>
      </c>
      <c r="F89" t="s">
        <v>235</v>
      </c>
    </row>
    <row r="90" spans="1:6" ht="15.75" customHeight="1">
      <c r="A90" t="s">
        <v>15</v>
      </c>
      <c r="B90" s="30">
        <f>registration!R48</f>
        <v>100</v>
      </c>
      <c r="C90" s="30">
        <f>registration!R20</f>
        <v>79</v>
      </c>
      <c r="D90" s="30">
        <f>registration!R6</f>
        <v>56</v>
      </c>
      <c r="E90" s="30">
        <f>registration!R34</f>
        <v>21</v>
      </c>
    </row>
    <row r="91" spans="1:6" ht="15.75" customHeight="1">
      <c r="A91" t="s">
        <v>18</v>
      </c>
      <c r="B91" s="30">
        <f>registration!AD48</f>
        <v>121</v>
      </c>
      <c r="C91" s="30">
        <f>registration!AD20</f>
        <v>81</v>
      </c>
      <c r="D91" s="30">
        <f>registration!AD6</f>
        <v>49</v>
      </c>
      <c r="E91" s="30">
        <f>registration!AD34</f>
        <v>40</v>
      </c>
      <c r="F91" t="s">
        <v>236</v>
      </c>
    </row>
    <row r="92" spans="1:6" ht="15.75" customHeight="1">
      <c r="A92" t="s">
        <v>21</v>
      </c>
      <c r="B92" s="30">
        <f>registration!AP48</f>
        <v>144</v>
      </c>
      <c r="C92" s="30">
        <f>registration!AP20</f>
        <v>94</v>
      </c>
      <c r="D92" s="30">
        <f>registration!AP6</f>
        <v>52</v>
      </c>
      <c r="E92" s="30">
        <f>registration!AP34</f>
        <v>50</v>
      </c>
    </row>
    <row r="93" spans="1:6" ht="15.75" customHeight="1">
      <c r="B93" s="30"/>
      <c r="C93" s="30"/>
      <c r="D93" s="30"/>
      <c r="E93" s="30"/>
    </row>
    <row r="94" spans="1:6" ht="15.75" customHeight="1">
      <c r="B94" s="30"/>
      <c r="C94" s="30"/>
      <c r="D94" s="30"/>
      <c r="E94" s="30"/>
    </row>
    <row r="95" spans="1:6" ht="15.75" customHeight="1">
      <c r="B95" s="30"/>
      <c r="C95" s="30"/>
      <c r="D95" s="30"/>
      <c r="E95" s="30"/>
    </row>
    <row r="96" spans="1:6" ht="15.75" customHeight="1">
      <c r="B96" s="30"/>
      <c r="C96" s="30"/>
      <c r="D96" s="30"/>
      <c r="E96" s="30"/>
    </row>
    <row r="97" spans="2:5" ht="15.75" customHeight="1">
      <c r="B97" s="30"/>
      <c r="C97" s="30"/>
      <c r="D97" s="30"/>
      <c r="E97" s="30"/>
    </row>
    <row r="98" spans="2:5" ht="15.75" customHeight="1">
      <c r="B98" s="30"/>
      <c r="C98" s="30"/>
      <c r="D98" s="30"/>
      <c r="E98" s="30"/>
    </row>
    <row r="99" spans="2:5" ht="15.75" customHeight="1">
      <c r="B99" s="30"/>
      <c r="C99" s="30"/>
      <c r="D99" s="30"/>
      <c r="E99" s="30"/>
    </row>
    <row r="100" spans="2:5" ht="15.75" customHeight="1">
      <c r="B100" s="30"/>
      <c r="C100" s="30"/>
      <c r="D100" s="30"/>
      <c r="E100" s="30"/>
    </row>
    <row r="101" spans="2:5" ht="15.75" customHeight="1">
      <c r="B101" s="30"/>
      <c r="C101" s="30"/>
      <c r="D101" s="30"/>
      <c r="E101" s="30"/>
    </row>
    <row r="102" spans="2:5" ht="15.75" customHeight="1">
      <c r="B102" s="30"/>
      <c r="C102" s="30"/>
      <c r="D102" s="30"/>
      <c r="E102" s="30"/>
    </row>
    <row r="103" spans="2:5" ht="15.75" customHeight="1">
      <c r="B103" s="30"/>
      <c r="C103" s="30"/>
      <c r="D103" s="30"/>
      <c r="E103" s="30"/>
    </row>
    <row r="104" spans="2:5" ht="15.75" customHeight="1">
      <c r="B104" s="30"/>
      <c r="C104" s="30"/>
      <c r="D104" s="30"/>
      <c r="E104" s="30"/>
    </row>
    <row r="105" spans="2:5" ht="15.75" customHeight="1">
      <c r="B105" s="30"/>
      <c r="C105" s="30"/>
      <c r="D105" s="30"/>
      <c r="E105" s="30"/>
    </row>
    <row r="106" spans="2:5" ht="15.75" customHeight="1">
      <c r="B106" s="30"/>
      <c r="C106" s="30"/>
      <c r="D106" s="30"/>
      <c r="E106" s="30"/>
    </row>
    <row r="107" spans="2:5" ht="15.75" customHeight="1">
      <c r="B107" s="30"/>
      <c r="C107" s="30"/>
      <c r="D107" s="30"/>
      <c r="E107" s="30"/>
    </row>
    <row r="108" spans="2:5" ht="15.75" customHeight="1">
      <c r="B108" s="30"/>
      <c r="C108" s="30"/>
      <c r="D108" s="30"/>
      <c r="E108" s="30"/>
    </row>
    <row r="109" spans="2:5" ht="15.75" customHeight="1">
      <c r="B109" s="30"/>
      <c r="C109" s="30"/>
      <c r="D109" s="30"/>
      <c r="E109" s="30"/>
    </row>
    <row r="110" spans="2:5" ht="15.75" customHeight="1">
      <c r="B110" s="30"/>
      <c r="C110" s="30"/>
      <c r="D110" s="30"/>
      <c r="E110" s="30"/>
    </row>
    <row r="111" spans="2:5" ht="15.75" customHeight="1">
      <c r="B111" s="30"/>
      <c r="C111" s="30"/>
      <c r="D111" s="30"/>
      <c r="E111" s="30"/>
    </row>
    <row r="112" spans="2:5" ht="15.75" customHeight="1">
      <c r="B112" s="30"/>
      <c r="C112" s="30"/>
      <c r="D112" s="30"/>
      <c r="E112" s="30"/>
    </row>
    <row r="113" spans="1:5" ht="15.75" customHeight="1">
      <c r="B113" s="30"/>
      <c r="C113" s="30"/>
      <c r="D113" s="30"/>
      <c r="E113" s="30"/>
    </row>
    <row r="114" spans="1:5" ht="15.75" customHeight="1">
      <c r="B114" s="30"/>
      <c r="C114" s="30"/>
      <c r="D114" s="30"/>
      <c r="E114" s="30"/>
    </row>
    <row r="115" spans="1:5" ht="15.75" customHeight="1">
      <c r="B115" s="30"/>
      <c r="C115" s="30"/>
      <c r="D115" s="30"/>
      <c r="E115" s="30"/>
    </row>
    <row r="116" spans="1:5" ht="15.75" customHeight="1">
      <c r="B116" s="30"/>
      <c r="C116" s="30"/>
      <c r="D116" s="30"/>
      <c r="E116" s="30"/>
    </row>
    <row r="117" spans="1:5" ht="15.75" customHeight="1">
      <c r="A117" s="1" t="s">
        <v>72</v>
      </c>
      <c r="B117" s="30"/>
      <c r="C117" s="30"/>
      <c r="D117" s="30"/>
      <c r="E117" s="30"/>
    </row>
    <row r="118" spans="1:5" ht="15.75" customHeight="1">
      <c r="B118" s="31" t="s">
        <v>1</v>
      </c>
      <c r="C118" s="31" t="s">
        <v>2</v>
      </c>
      <c r="D118" s="31" t="s">
        <v>3</v>
      </c>
      <c r="E118" s="31" t="s">
        <v>4</v>
      </c>
    </row>
    <row r="119" spans="1:5" ht="15.75" customHeight="1">
      <c r="A119" t="s">
        <v>8</v>
      </c>
      <c r="B119" s="30">
        <f>registration!C49</f>
        <v>106</v>
      </c>
      <c r="C119" s="30">
        <f>registration!C21</f>
        <v>65</v>
      </c>
      <c r="D119" s="30">
        <f>registration!C7</f>
        <v>56</v>
      </c>
      <c r="E119" s="30">
        <f>registration!C35</f>
        <v>41</v>
      </c>
    </row>
    <row r="120" spans="1:5" ht="15.75" customHeight="1">
      <c r="A120" t="s">
        <v>9</v>
      </c>
      <c r="B120" s="30">
        <f>registration!F49</f>
        <v>101</v>
      </c>
      <c r="C120" s="30">
        <f>registration!F21</f>
        <v>74</v>
      </c>
      <c r="D120" s="30">
        <f>registration!F7</f>
        <v>50</v>
      </c>
      <c r="E120" s="30">
        <f>registration!F35</f>
        <v>27</v>
      </c>
    </row>
    <row r="121" spans="1:5" ht="15.75" customHeight="1">
      <c r="A121" t="s">
        <v>15</v>
      </c>
      <c r="B121" s="30">
        <f>registration!R49</f>
        <v>97</v>
      </c>
      <c r="C121" s="30">
        <f>registration!R21</f>
        <v>71</v>
      </c>
      <c r="D121" s="30">
        <f>registration!R7</f>
        <v>59</v>
      </c>
      <c r="E121" s="30">
        <f>registration!R35</f>
        <v>26</v>
      </c>
    </row>
    <row r="122" spans="1:5" ht="15.75" customHeight="1">
      <c r="A122" t="s">
        <v>18</v>
      </c>
      <c r="B122" s="30">
        <f>registration!AD49</f>
        <v>89</v>
      </c>
      <c r="C122" s="30">
        <f>registration!AD21</f>
        <v>62</v>
      </c>
      <c r="D122" s="30">
        <f>registration!AD7</f>
        <v>59</v>
      </c>
      <c r="E122" s="30">
        <f>registration!AD35</f>
        <v>27</v>
      </c>
    </row>
    <row r="123" spans="1:5" ht="15.75" customHeight="1">
      <c r="A123" t="s">
        <v>21</v>
      </c>
      <c r="B123" s="30">
        <f>registration!AP49</f>
        <v>101</v>
      </c>
      <c r="C123" s="30">
        <f>registration!AP21</f>
        <v>73</v>
      </c>
      <c r="D123" s="30">
        <f>registration!AP7</f>
        <v>56</v>
      </c>
      <c r="E123" s="30">
        <f>registration!AP35</f>
        <v>28</v>
      </c>
    </row>
    <row r="124" spans="1:5" ht="15.75" customHeight="1">
      <c r="B124" s="30"/>
      <c r="C124" s="30"/>
      <c r="D124" s="30"/>
      <c r="E124" s="30"/>
    </row>
    <row r="125" spans="1:5" ht="15.75" customHeight="1">
      <c r="B125" s="30"/>
      <c r="C125" s="30"/>
      <c r="D125" s="30"/>
      <c r="E125" s="30"/>
    </row>
    <row r="126" spans="1:5" ht="15.75" customHeight="1">
      <c r="B126" s="30"/>
      <c r="C126" s="30"/>
      <c r="D126" s="30"/>
      <c r="E126" s="30"/>
    </row>
    <row r="127" spans="1:5" ht="15.75" customHeight="1">
      <c r="B127" s="30"/>
      <c r="C127" s="30"/>
      <c r="D127" s="30"/>
      <c r="E127" s="30"/>
    </row>
    <row r="128" spans="1:5" ht="15.75" customHeight="1">
      <c r="B128" s="30"/>
      <c r="C128" s="30"/>
      <c r="D128" s="30"/>
      <c r="E128" s="30"/>
    </row>
    <row r="129" spans="2:5" ht="15.75" customHeight="1">
      <c r="B129" s="30"/>
      <c r="C129" s="30"/>
      <c r="D129" s="30"/>
      <c r="E129" s="30"/>
    </row>
    <row r="130" spans="2:5" ht="15.75" customHeight="1">
      <c r="B130" s="30"/>
      <c r="C130" s="30"/>
      <c r="D130" s="30"/>
      <c r="E130" s="30"/>
    </row>
    <row r="131" spans="2:5" ht="15.75" customHeight="1">
      <c r="B131" s="30"/>
      <c r="C131" s="30"/>
      <c r="D131" s="30"/>
      <c r="E131" s="30"/>
    </row>
    <row r="132" spans="2:5" ht="15.75" customHeight="1">
      <c r="B132" s="30"/>
      <c r="C132" s="30"/>
      <c r="D132" s="30"/>
      <c r="E132" s="30"/>
    </row>
    <row r="133" spans="2:5" ht="15.75" customHeight="1">
      <c r="B133" s="30"/>
      <c r="C133" s="30"/>
      <c r="D133" s="30"/>
      <c r="E133" s="30"/>
    </row>
    <row r="134" spans="2:5" ht="15.75" customHeight="1">
      <c r="B134" s="30"/>
      <c r="C134" s="30"/>
      <c r="D134" s="30"/>
      <c r="E134" s="30"/>
    </row>
    <row r="135" spans="2:5" ht="15.75" customHeight="1">
      <c r="B135" s="30"/>
      <c r="C135" s="30"/>
      <c r="D135" s="30"/>
      <c r="E135" s="30"/>
    </row>
    <row r="136" spans="2:5" ht="15.75" customHeight="1">
      <c r="B136" s="30"/>
      <c r="C136" s="30"/>
      <c r="D136" s="30"/>
      <c r="E136" s="30"/>
    </row>
    <row r="137" spans="2:5" ht="15.75" customHeight="1">
      <c r="B137" s="30"/>
      <c r="C137" s="30"/>
      <c r="D137" s="30"/>
      <c r="E137" s="30"/>
    </row>
    <row r="138" spans="2:5" ht="15.75" customHeight="1">
      <c r="B138" s="30"/>
      <c r="C138" s="30"/>
      <c r="D138" s="30"/>
      <c r="E138" s="30"/>
    </row>
    <row r="139" spans="2:5" ht="15.75" customHeight="1">
      <c r="B139" s="30"/>
      <c r="C139" s="30"/>
      <c r="D139" s="30"/>
      <c r="E139" s="30"/>
    </row>
    <row r="140" spans="2:5" ht="15.75" customHeight="1">
      <c r="B140" s="30"/>
      <c r="C140" s="30"/>
      <c r="D140" s="30"/>
      <c r="E140" s="30"/>
    </row>
    <row r="141" spans="2:5" ht="15.75" customHeight="1">
      <c r="B141" s="30"/>
      <c r="C141" s="30"/>
      <c r="D141" s="30"/>
      <c r="E141" s="30"/>
    </row>
    <row r="142" spans="2:5" ht="15.75" customHeight="1">
      <c r="B142" s="30"/>
      <c r="C142" s="30"/>
      <c r="D142" s="30"/>
      <c r="E142" s="30"/>
    </row>
    <row r="143" spans="2:5" ht="15.75" customHeight="1">
      <c r="B143" s="30"/>
      <c r="C143" s="30"/>
      <c r="D143" s="30"/>
      <c r="E143" s="30"/>
    </row>
    <row r="144" spans="2:5" ht="15.75" customHeight="1">
      <c r="B144" s="30"/>
      <c r="C144" s="30"/>
      <c r="D144" s="30"/>
      <c r="E144" s="30"/>
    </row>
    <row r="145" spans="1:5" ht="15.75" customHeight="1">
      <c r="B145" s="30"/>
      <c r="C145" s="30"/>
      <c r="D145" s="30"/>
      <c r="E145" s="30"/>
    </row>
    <row r="146" spans="1:5" ht="15.75" customHeight="1">
      <c r="A146" s="1" t="s">
        <v>76</v>
      </c>
      <c r="B146" s="30"/>
      <c r="C146" s="30"/>
      <c r="D146" s="30"/>
      <c r="E146" s="30"/>
    </row>
    <row r="147" spans="1:5" ht="15.75" customHeight="1">
      <c r="B147" s="31" t="s">
        <v>1</v>
      </c>
      <c r="C147" s="31" t="s">
        <v>2</v>
      </c>
      <c r="D147" s="31" t="s">
        <v>3</v>
      </c>
      <c r="E147" s="31" t="s">
        <v>4</v>
      </c>
    </row>
    <row r="148" spans="1:5" ht="15.75" customHeight="1">
      <c r="A148" t="s">
        <v>8</v>
      </c>
      <c r="B148" s="30">
        <f>registration!C50</f>
        <v>86</v>
      </c>
      <c r="C148" s="30">
        <f>registration!C22</f>
        <v>73</v>
      </c>
      <c r="D148" s="30">
        <f>registration!C8</f>
        <v>60</v>
      </c>
      <c r="E148" s="30">
        <f>registration!C36</f>
        <v>13</v>
      </c>
    </row>
    <row r="149" spans="1:5" ht="15.75" customHeight="1">
      <c r="A149" t="s">
        <v>9</v>
      </c>
      <c r="B149" s="30">
        <f>registration!F50</f>
        <v>80</v>
      </c>
      <c r="C149" s="30">
        <f>registration!F22</f>
        <v>65</v>
      </c>
      <c r="D149" s="30">
        <f>registration!F8</f>
        <v>57</v>
      </c>
      <c r="E149" s="30">
        <f>registration!F36</f>
        <v>15</v>
      </c>
    </row>
    <row r="150" spans="1:5" ht="15.75" customHeight="1">
      <c r="A150" t="s">
        <v>15</v>
      </c>
      <c r="B150" s="30">
        <f>registration!R50</f>
        <v>84</v>
      </c>
      <c r="C150" s="30">
        <f>registration!R22</f>
        <v>68</v>
      </c>
      <c r="D150" s="30">
        <f>registration!R8</f>
        <v>39</v>
      </c>
      <c r="E150" s="30">
        <f>registration!R36</f>
        <v>16</v>
      </c>
    </row>
    <row r="151" spans="1:5" ht="15.75" customHeight="1">
      <c r="A151" t="s">
        <v>18</v>
      </c>
      <c r="B151" s="30">
        <f>registration!AD50</f>
        <v>92</v>
      </c>
      <c r="C151" s="30">
        <f>registration!AD22</f>
        <v>92</v>
      </c>
      <c r="D151" s="30">
        <f>registration!AD8</f>
        <v>46</v>
      </c>
      <c r="E151" s="30">
        <f>registration!AD36</f>
        <v>0</v>
      </c>
    </row>
    <row r="152" spans="1:5" ht="15.75" customHeight="1">
      <c r="A152" t="s">
        <v>21</v>
      </c>
      <c r="B152" s="30">
        <f>registration!AP50</f>
        <v>68</v>
      </c>
      <c r="C152" s="30">
        <f>registration!AP22</f>
        <v>55</v>
      </c>
      <c r="D152" s="30">
        <f>registration!AP8</f>
        <v>53</v>
      </c>
      <c r="E152" s="30">
        <f>registration!AP36</f>
        <v>13</v>
      </c>
    </row>
    <row r="153" spans="1:5" ht="15.75" customHeight="1">
      <c r="B153" s="30"/>
      <c r="C153" s="30"/>
      <c r="D153" s="30"/>
      <c r="E153" s="30"/>
    </row>
    <row r="154" spans="1:5" ht="15.75" customHeight="1">
      <c r="B154" s="30"/>
      <c r="C154" s="30"/>
      <c r="D154" s="30"/>
      <c r="E154" s="30"/>
    </row>
    <row r="155" spans="1:5" ht="15.75" customHeight="1">
      <c r="B155" s="30"/>
      <c r="C155" s="30"/>
      <c r="D155" s="30"/>
      <c r="E155" s="30"/>
    </row>
    <row r="156" spans="1:5" ht="15.75" customHeight="1">
      <c r="B156" s="30"/>
      <c r="C156" s="30"/>
      <c r="D156" s="30"/>
      <c r="E156" s="30"/>
    </row>
    <row r="157" spans="1:5" ht="15.75" customHeight="1">
      <c r="B157" s="30"/>
      <c r="C157" s="30"/>
      <c r="D157" s="30"/>
      <c r="E157" s="30"/>
    </row>
    <row r="158" spans="1:5" ht="15.75" customHeight="1">
      <c r="B158" s="30"/>
      <c r="C158" s="30"/>
      <c r="D158" s="30"/>
      <c r="E158" s="30"/>
    </row>
    <row r="159" spans="1:5" ht="15.75" customHeight="1">
      <c r="B159" s="30"/>
      <c r="C159" s="30"/>
      <c r="D159" s="30"/>
      <c r="E159" s="30"/>
    </row>
    <row r="160" spans="1:5" ht="15.75" customHeight="1">
      <c r="B160" s="30"/>
      <c r="C160" s="30"/>
      <c r="D160" s="30"/>
      <c r="E160" s="30"/>
    </row>
    <row r="161" spans="1:5" ht="15.75" customHeight="1">
      <c r="B161" s="30"/>
      <c r="C161" s="30"/>
      <c r="D161" s="30"/>
      <c r="E161" s="30"/>
    </row>
    <row r="162" spans="1:5" ht="15.75" customHeight="1">
      <c r="B162" s="30"/>
      <c r="C162" s="30"/>
      <c r="D162" s="30"/>
      <c r="E162" s="30"/>
    </row>
    <row r="163" spans="1:5" ht="15.75" customHeight="1">
      <c r="B163" s="30"/>
      <c r="C163" s="30"/>
      <c r="D163" s="30"/>
      <c r="E163" s="30"/>
    </row>
    <row r="164" spans="1:5" ht="15.75" customHeight="1">
      <c r="B164" s="30"/>
      <c r="C164" s="30"/>
      <c r="D164" s="30"/>
      <c r="E164" s="30"/>
    </row>
    <row r="165" spans="1:5" ht="15.75" customHeight="1">
      <c r="B165" s="30"/>
      <c r="C165" s="30"/>
      <c r="D165" s="30"/>
      <c r="E165" s="30"/>
    </row>
    <row r="166" spans="1:5" ht="15.75" customHeight="1">
      <c r="B166" s="30"/>
      <c r="C166" s="30"/>
      <c r="D166" s="30"/>
      <c r="E166" s="30"/>
    </row>
    <row r="167" spans="1:5" ht="15.75" customHeight="1">
      <c r="B167" s="30"/>
      <c r="C167" s="30"/>
      <c r="D167" s="30"/>
      <c r="E167" s="30"/>
    </row>
    <row r="168" spans="1:5" ht="15.75" customHeight="1">
      <c r="B168" s="30"/>
      <c r="C168" s="30"/>
      <c r="D168" s="30"/>
      <c r="E168" s="30"/>
    </row>
    <row r="169" spans="1:5" ht="15.75" customHeight="1">
      <c r="B169" s="30"/>
      <c r="C169" s="30"/>
      <c r="D169" s="30"/>
      <c r="E169" s="30"/>
    </row>
    <row r="170" spans="1:5" ht="15.75" customHeight="1">
      <c r="B170" s="30"/>
      <c r="C170" s="30"/>
      <c r="D170" s="30"/>
      <c r="E170" s="30"/>
    </row>
    <row r="171" spans="1:5" ht="15.75" customHeight="1">
      <c r="B171" s="30"/>
      <c r="C171" s="30"/>
      <c r="D171" s="30"/>
      <c r="E171" s="30"/>
    </row>
    <row r="172" spans="1:5" ht="15.75" customHeight="1">
      <c r="B172" s="30"/>
      <c r="C172" s="30"/>
      <c r="D172" s="30"/>
      <c r="E172" s="30"/>
    </row>
    <row r="173" spans="1:5" ht="15.75" customHeight="1">
      <c r="B173" s="30"/>
      <c r="C173" s="30"/>
      <c r="D173" s="30"/>
      <c r="E173" s="30"/>
    </row>
    <row r="174" spans="1:5" ht="15.75" customHeight="1">
      <c r="B174" s="30"/>
      <c r="C174" s="30"/>
      <c r="D174" s="30"/>
      <c r="E174" s="30"/>
    </row>
    <row r="175" spans="1:5" ht="15.75" customHeight="1">
      <c r="A175" s="1" t="s">
        <v>83</v>
      </c>
      <c r="B175" s="30"/>
      <c r="C175" s="30"/>
      <c r="D175" s="30"/>
      <c r="E175" s="30"/>
    </row>
    <row r="176" spans="1:5" ht="15.75" customHeight="1">
      <c r="B176" s="31" t="s">
        <v>1</v>
      </c>
      <c r="C176" s="31" t="s">
        <v>2</v>
      </c>
      <c r="D176" s="31" t="s">
        <v>3</v>
      </c>
      <c r="E176" s="31" t="s">
        <v>4</v>
      </c>
    </row>
    <row r="177" spans="1:5" ht="15.75" customHeight="1">
      <c r="A177" t="s">
        <v>8</v>
      </c>
      <c r="B177" s="30">
        <f>registration!C51</f>
        <v>74</v>
      </c>
      <c r="C177" s="30">
        <f>registration!C23</f>
        <v>60</v>
      </c>
      <c r="D177" s="30">
        <f>registration!C9</f>
        <v>40</v>
      </c>
      <c r="E177" s="30">
        <f>registration!C37</f>
        <v>14</v>
      </c>
    </row>
    <row r="178" spans="1:5" ht="15.75" customHeight="1">
      <c r="A178" t="s">
        <v>9</v>
      </c>
      <c r="B178" s="30">
        <f>registration!F51</f>
        <v>79</v>
      </c>
      <c r="C178" s="30">
        <f>registration!F23</f>
        <v>65</v>
      </c>
      <c r="D178" s="30">
        <f>registration!F9</f>
        <v>40</v>
      </c>
      <c r="E178" s="30">
        <f>registration!F37</f>
        <v>14</v>
      </c>
    </row>
    <row r="179" spans="1:5" ht="15.75" customHeight="1">
      <c r="A179" t="s">
        <v>15</v>
      </c>
      <c r="B179" s="30">
        <f>registration!R51</f>
        <v>85</v>
      </c>
      <c r="C179" s="30">
        <f>registration!R23</f>
        <v>68</v>
      </c>
      <c r="D179" s="30">
        <f>registration!R9</f>
        <v>46</v>
      </c>
      <c r="E179" s="30">
        <f>registration!AA37</f>
        <v>17</v>
      </c>
    </row>
    <row r="180" spans="1:5" ht="15.75" customHeight="1">
      <c r="A180" t="s">
        <v>18</v>
      </c>
      <c r="B180" s="30">
        <f>registration!AD51</f>
        <v>81</v>
      </c>
      <c r="C180" s="30">
        <f>registration!AD23</f>
        <v>67</v>
      </c>
      <c r="D180" s="30">
        <f>registration!AD9</f>
        <v>48</v>
      </c>
      <c r="E180" s="30">
        <f>registration!AD37</f>
        <v>14</v>
      </c>
    </row>
    <row r="181" spans="1:5" ht="15.75" customHeight="1">
      <c r="A181" t="s">
        <v>21</v>
      </c>
      <c r="B181" s="30">
        <f>registration!AP51</f>
        <v>95</v>
      </c>
      <c r="C181" s="30">
        <f>registration!AP23</f>
        <v>95</v>
      </c>
      <c r="D181" s="30">
        <f>registration!AP9</f>
        <v>46</v>
      </c>
      <c r="E181" s="30">
        <f>registration!AP37</f>
        <v>0</v>
      </c>
    </row>
    <row r="182" spans="1:5" ht="15.75" customHeight="1">
      <c r="B182" s="30"/>
      <c r="C182" s="30"/>
      <c r="D182" s="30"/>
      <c r="E182" s="30"/>
    </row>
    <row r="183" spans="1:5" ht="15.75" customHeight="1">
      <c r="B183" s="30"/>
      <c r="C183" s="30"/>
      <c r="D183" s="30"/>
      <c r="E183" s="30"/>
    </row>
    <row r="184" spans="1:5" ht="15.75" customHeight="1">
      <c r="B184" s="30"/>
      <c r="C184" s="30"/>
      <c r="D184" s="30"/>
      <c r="E184" s="30"/>
    </row>
    <row r="185" spans="1:5" ht="15.75" customHeight="1">
      <c r="B185" s="30"/>
      <c r="C185" s="30"/>
      <c r="D185" s="30"/>
      <c r="E185" s="30"/>
    </row>
    <row r="186" spans="1:5" ht="15.75" customHeight="1">
      <c r="B186" s="30"/>
      <c r="C186" s="30"/>
      <c r="D186" s="30"/>
      <c r="E186" s="30"/>
    </row>
    <row r="187" spans="1:5" ht="15.75" customHeight="1">
      <c r="B187" s="30"/>
      <c r="C187" s="30"/>
      <c r="D187" s="30"/>
      <c r="E187" s="30"/>
    </row>
    <row r="188" spans="1:5" ht="15.75" customHeight="1">
      <c r="B188" s="30"/>
      <c r="C188" s="30"/>
      <c r="D188" s="30"/>
      <c r="E188" s="30"/>
    </row>
    <row r="189" spans="1:5" ht="15.75" customHeight="1">
      <c r="B189" s="30"/>
      <c r="C189" s="30"/>
      <c r="D189" s="30"/>
      <c r="E189" s="30"/>
    </row>
    <row r="190" spans="1:5" ht="15.75" customHeight="1">
      <c r="B190" s="30"/>
      <c r="C190" s="30"/>
      <c r="D190" s="30"/>
      <c r="E190" s="30"/>
    </row>
    <row r="191" spans="1:5" ht="15.75" customHeight="1">
      <c r="B191" s="30"/>
      <c r="C191" s="30"/>
      <c r="D191" s="30"/>
      <c r="E191" s="30"/>
    </row>
    <row r="192" spans="1:5" ht="15.75" customHeight="1">
      <c r="B192" s="30"/>
      <c r="C192" s="30"/>
      <c r="D192" s="30"/>
      <c r="E192" s="30"/>
    </row>
    <row r="193" spans="1:5" ht="15.75" customHeight="1">
      <c r="B193" s="30"/>
      <c r="C193" s="30"/>
      <c r="D193" s="30"/>
      <c r="E193" s="30"/>
    </row>
    <row r="194" spans="1:5" ht="15.75" customHeight="1">
      <c r="B194" s="30"/>
      <c r="C194" s="30"/>
      <c r="D194" s="30"/>
      <c r="E194" s="30"/>
    </row>
    <row r="195" spans="1:5" ht="15.75" customHeight="1">
      <c r="B195" s="30"/>
      <c r="C195" s="30"/>
      <c r="D195" s="30"/>
      <c r="E195" s="30"/>
    </row>
    <row r="196" spans="1:5" ht="15.75" customHeight="1">
      <c r="B196" s="30"/>
      <c r="C196" s="30"/>
      <c r="D196" s="30"/>
      <c r="E196" s="30"/>
    </row>
    <row r="197" spans="1:5" ht="15.75" customHeight="1">
      <c r="B197" s="30"/>
      <c r="C197" s="30"/>
      <c r="D197" s="30"/>
      <c r="E197" s="30"/>
    </row>
    <row r="198" spans="1:5" ht="15.75" customHeight="1">
      <c r="B198" s="30"/>
      <c r="C198" s="30"/>
      <c r="D198" s="30"/>
      <c r="E198" s="30"/>
    </row>
    <row r="199" spans="1:5" ht="15.75" customHeight="1">
      <c r="B199" s="30"/>
      <c r="C199" s="30"/>
      <c r="D199" s="30"/>
      <c r="E199" s="30"/>
    </row>
    <row r="200" spans="1:5" ht="15.75" customHeight="1">
      <c r="B200" s="30"/>
      <c r="C200" s="30"/>
      <c r="D200" s="30"/>
      <c r="E200" s="30"/>
    </row>
    <row r="201" spans="1:5" ht="15.75" customHeight="1">
      <c r="B201" s="30"/>
      <c r="C201" s="30"/>
      <c r="D201" s="30"/>
      <c r="E201" s="30"/>
    </row>
    <row r="202" spans="1:5" ht="15.75" customHeight="1">
      <c r="B202" s="30"/>
      <c r="C202" s="30"/>
      <c r="D202" s="30"/>
      <c r="E202" s="30"/>
    </row>
    <row r="203" spans="1:5" ht="15.75" customHeight="1">
      <c r="B203" s="30"/>
      <c r="C203" s="30"/>
      <c r="D203" s="30"/>
      <c r="E203" s="30"/>
    </row>
    <row r="204" spans="1:5" ht="15.75" customHeight="1">
      <c r="A204" s="1" t="s">
        <v>87</v>
      </c>
      <c r="C204" s="30"/>
      <c r="D204" s="30"/>
      <c r="E204" s="30"/>
    </row>
    <row r="205" spans="1:5" ht="15.75" customHeight="1">
      <c r="B205" s="31" t="s">
        <v>1</v>
      </c>
      <c r="C205" s="31" t="s">
        <v>2</v>
      </c>
      <c r="D205" s="31" t="s">
        <v>3</v>
      </c>
      <c r="E205" s="31" t="s">
        <v>4</v>
      </c>
    </row>
    <row r="206" spans="1:5" ht="15.75" customHeight="1">
      <c r="A206" t="s">
        <v>8</v>
      </c>
      <c r="B206" s="30">
        <f>registration!C52</f>
        <v>194</v>
      </c>
      <c r="C206" s="30">
        <f>registration!C24</f>
        <v>141</v>
      </c>
      <c r="D206" s="30">
        <f>registration!C10</f>
        <v>96</v>
      </c>
      <c r="E206" s="30">
        <f>registration!C38</f>
        <v>53</v>
      </c>
    </row>
    <row r="207" spans="1:5" ht="15.75" customHeight="1">
      <c r="A207" t="s">
        <v>9</v>
      </c>
      <c r="B207" s="30">
        <f>registration!F52</f>
        <v>227</v>
      </c>
      <c r="C207" s="30">
        <f>registration!F24</f>
        <v>176</v>
      </c>
      <c r="D207" s="30">
        <f>registration!F10</f>
        <v>97</v>
      </c>
      <c r="E207" s="30">
        <f>registration!F38</f>
        <v>51</v>
      </c>
    </row>
    <row r="208" spans="1:5" ht="15.75" customHeight="1">
      <c r="A208" t="s">
        <v>15</v>
      </c>
      <c r="B208" s="30">
        <f>registration!AA52</f>
        <v>227</v>
      </c>
      <c r="C208" s="30">
        <f>registration!AA24</f>
        <v>181</v>
      </c>
      <c r="D208" s="30">
        <f>registration!AA10</f>
        <v>109</v>
      </c>
      <c r="E208" s="30">
        <f>registration!AA38</f>
        <v>46</v>
      </c>
    </row>
    <row r="209" spans="1:5" ht="15.75" customHeight="1">
      <c r="A209" t="s">
        <v>18</v>
      </c>
      <c r="B209" s="30">
        <f>registration!AD52</f>
        <v>244</v>
      </c>
      <c r="C209" s="30">
        <f>registration!AD24</f>
        <v>175</v>
      </c>
      <c r="D209" s="30">
        <f>registration!AD10</f>
        <v>113</v>
      </c>
      <c r="E209" s="30">
        <f>registration!AD38</f>
        <v>69</v>
      </c>
    </row>
    <row r="210" spans="1:5" ht="15.75" customHeight="1">
      <c r="A210" t="s">
        <v>21</v>
      </c>
      <c r="B210" s="30">
        <f>registration!AP52</f>
        <v>243</v>
      </c>
      <c r="C210" s="30">
        <f>registration!AP24</f>
        <v>173</v>
      </c>
      <c r="D210" s="30">
        <f>registration!AP10</f>
        <v>103</v>
      </c>
      <c r="E210" s="30">
        <f>registration!AP38</f>
        <v>70</v>
      </c>
    </row>
    <row r="211" spans="1:5" ht="15.75" customHeight="1">
      <c r="B211" s="30"/>
      <c r="C211" s="30"/>
      <c r="D211" s="30"/>
      <c r="E211" s="30"/>
    </row>
    <row r="212" spans="1:5" ht="15.75" customHeight="1">
      <c r="B212" s="30"/>
      <c r="C212" s="30"/>
      <c r="D212" s="30"/>
      <c r="E212" s="30"/>
    </row>
    <row r="213" spans="1:5" ht="15.75" customHeight="1">
      <c r="B213" s="30"/>
      <c r="C213" s="30"/>
      <c r="D213" s="30"/>
      <c r="E213" s="30"/>
    </row>
    <row r="214" spans="1:5" ht="15.75" customHeight="1">
      <c r="B214" s="30"/>
      <c r="C214" s="30"/>
      <c r="D214" s="30"/>
      <c r="E214" s="30"/>
    </row>
    <row r="215" spans="1:5" ht="15.75" customHeight="1">
      <c r="B215" s="30"/>
      <c r="C215" s="30"/>
      <c r="D215" s="30"/>
      <c r="E215" s="30"/>
    </row>
    <row r="216" spans="1:5" ht="15.75" customHeight="1">
      <c r="B216" s="30"/>
      <c r="C216" s="30"/>
      <c r="D216" s="30"/>
      <c r="E216" s="30"/>
    </row>
    <row r="217" spans="1:5" ht="15.75" customHeight="1">
      <c r="B217" s="30"/>
      <c r="C217" s="30"/>
      <c r="D217" s="30"/>
      <c r="E217" s="30"/>
    </row>
    <row r="218" spans="1:5" ht="15.75" customHeight="1">
      <c r="B218" s="30"/>
      <c r="C218" s="30"/>
      <c r="D218" s="30"/>
      <c r="E218" s="30"/>
    </row>
    <row r="219" spans="1:5" ht="15.75" customHeight="1">
      <c r="B219" s="30"/>
      <c r="C219" s="30"/>
      <c r="D219" s="30"/>
      <c r="E219" s="30"/>
    </row>
    <row r="220" spans="1:5" ht="15.75" customHeight="1">
      <c r="B220" s="30"/>
      <c r="C220" s="30"/>
      <c r="D220" s="30"/>
      <c r="E220" s="30"/>
    </row>
    <row r="221" spans="1:5" ht="15.75" customHeight="1">
      <c r="B221" s="30"/>
      <c r="C221" s="30"/>
      <c r="D221" s="30"/>
      <c r="E221" s="30"/>
    </row>
    <row r="222" spans="1:5" ht="15.75" customHeight="1">
      <c r="B222" s="30"/>
      <c r="C222" s="30"/>
      <c r="D222" s="30"/>
      <c r="E222" s="30"/>
    </row>
    <row r="223" spans="1:5" ht="15.75" customHeight="1">
      <c r="B223" s="30"/>
      <c r="C223" s="30"/>
      <c r="D223" s="30"/>
      <c r="E223" s="30"/>
    </row>
    <row r="224" spans="1:5" ht="15.75" customHeight="1">
      <c r="B224" s="30"/>
      <c r="C224" s="30"/>
      <c r="D224" s="30"/>
      <c r="E224" s="30"/>
    </row>
    <row r="225" spans="1:5" ht="15.75" customHeight="1">
      <c r="B225" s="30"/>
      <c r="C225" s="30"/>
      <c r="D225" s="30"/>
      <c r="E225" s="30"/>
    </row>
    <row r="226" spans="1:5" ht="15.75" customHeight="1">
      <c r="B226" s="30"/>
      <c r="C226" s="30"/>
      <c r="D226" s="30"/>
      <c r="E226" s="30"/>
    </row>
    <row r="227" spans="1:5" ht="15.75" customHeight="1">
      <c r="B227" s="30"/>
      <c r="C227" s="30"/>
      <c r="D227" s="30"/>
      <c r="E227" s="30"/>
    </row>
    <row r="228" spans="1:5" ht="15.75" customHeight="1">
      <c r="B228" s="30"/>
      <c r="C228" s="30"/>
      <c r="D228" s="30"/>
      <c r="E228" s="30"/>
    </row>
    <row r="229" spans="1:5" ht="15.75" customHeight="1">
      <c r="B229" s="30"/>
      <c r="C229" s="30"/>
      <c r="D229" s="30"/>
      <c r="E229" s="30"/>
    </row>
    <row r="230" spans="1:5" ht="15.75" customHeight="1">
      <c r="B230" s="30"/>
      <c r="C230" s="30"/>
      <c r="D230" s="30"/>
      <c r="E230" s="30"/>
    </row>
    <row r="231" spans="1:5" ht="15.75" customHeight="1">
      <c r="B231" s="30"/>
      <c r="C231" s="30"/>
      <c r="D231" s="30"/>
      <c r="E231" s="30"/>
    </row>
    <row r="232" spans="1:5" ht="15.75" customHeight="1">
      <c r="B232" s="30"/>
      <c r="C232" s="30"/>
      <c r="D232" s="30"/>
      <c r="E232" s="30"/>
    </row>
    <row r="233" spans="1:5" ht="15.75" customHeight="1">
      <c r="A233" s="1" t="s">
        <v>97</v>
      </c>
      <c r="B233" s="30"/>
      <c r="C233" s="30"/>
      <c r="D233" s="30"/>
      <c r="E233" s="30"/>
    </row>
    <row r="234" spans="1:5" ht="15.75" customHeight="1">
      <c r="B234" s="31" t="s">
        <v>1</v>
      </c>
      <c r="C234" s="31" t="s">
        <v>2</v>
      </c>
      <c r="D234" s="31" t="s">
        <v>3</v>
      </c>
      <c r="E234" s="31" t="s">
        <v>4</v>
      </c>
    </row>
    <row r="235" spans="1:5" ht="15.75" customHeight="1">
      <c r="A235" t="s">
        <v>8</v>
      </c>
      <c r="B235" s="30">
        <f>registration!C53</f>
        <v>791</v>
      </c>
      <c r="C235" s="30">
        <f>registration!C25</f>
        <v>575</v>
      </c>
      <c r="D235" s="30">
        <f>registration!C11</f>
        <v>391</v>
      </c>
      <c r="E235" s="30">
        <f>registration!C39</f>
        <v>216</v>
      </c>
    </row>
    <row r="236" spans="1:5" ht="15.75" customHeight="1">
      <c r="A236" t="s">
        <v>9</v>
      </c>
      <c r="B236" s="30">
        <f>registration!F53</f>
        <v>805</v>
      </c>
      <c r="C236" s="30">
        <f>registration!F25</f>
        <v>607</v>
      </c>
      <c r="D236" s="30">
        <f>registration!F11</f>
        <v>400</v>
      </c>
      <c r="E236" s="30">
        <f>registration!F39</f>
        <v>198</v>
      </c>
    </row>
    <row r="237" spans="1:5" ht="15.75" customHeight="1">
      <c r="A237" t="s">
        <v>15</v>
      </c>
      <c r="B237" s="30">
        <f>registration!AA53</f>
        <v>913</v>
      </c>
      <c r="C237" s="30">
        <f>registration!AA25</f>
        <v>666</v>
      </c>
      <c r="D237" s="30">
        <f>registration!AA11</f>
        <v>428</v>
      </c>
      <c r="E237" s="30">
        <f>registration!AA39</f>
        <v>247</v>
      </c>
    </row>
    <row r="238" spans="1:5" ht="15.75" customHeight="1">
      <c r="A238" t="s">
        <v>18</v>
      </c>
      <c r="B238" s="30">
        <f>registration!AD53</f>
        <v>961</v>
      </c>
      <c r="C238" s="30">
        <f>registration!AD25</f>
        <v>676</v>
      </c>
      <c r="D238" s="30">
        <f>registration!AD11</f>
        <v>466</v>
      </c>
      <c r="E238" s="30">
        <f>registration!AD39</f>
        <v>285</v>
      </c>
    </row>
    <row r="239" spans="1:5" ht="15.75" customHeight="1">
      <c r="A239" t="s">
        <v>21</v>
      </c>
      <c r="B239" s="30">
        <f>registration!AP53</f>
        <v>952</v>
      </c>
      <c r="C239" s="30">
        <f>registration!AP25</f>
        <v>662</v>
      </c>
      <c r="D239" s="30">
        <f>registration!AP11</f>
        <v>487</v>
      </c>
      <c r="E239" s="30">
        <f>registration!AP39</f>
        <v>290</v>
      </c>
    </row>
    <row r="240" spans="1:5" ht="15.75" customHeight="1">
      <c r="B240" s="30"/>
      <c r="C240" s="30"/>
      <c r="D240" s="30"/>
      <c r="E240" s="30"/>
    </row>
    <row r="241" spans="2:5" ht="15.75" customHeight="1">
      <c r="B241" s="30"/>
      <c r="C241" s="30"/>
      <c r="D241" s="30"/>
      <c r="E241" s="30"/>
    </row>
    <row r="242" spans="2:5" ht="15.75" customHeight="1">
      <c r="B242" s="30"/>
      <c r="C242" s="30"/>
      <c r="D242" s="30"/>
      <c r="E242" s="30"/>
    </row>
    <row r="243" spans="2:5" ht="15.75" customHeight="1">
      <c r="B243" s="30"/>
      <c r="C243" s="30"/>
      <c r="D243" s="30"/>
      <c r="E243" s="30"/>
    </row>
    <row r="244" spans="2:5" ht="15.75" customHeight="1">
      <c r="B244" s="30"/>
      <c r="C244" s="30"/>
      <c r="D244" s="30"/>
      <c r="E244" s="30"/>
    </row>
    <row r="245" spans="2:5" ht="15.75" customHeight="1">
      <c r="B245" s="30"/>
      <c r="C245" s="30"/>
      <c r="D245" s="30"/>
      <c r="E245" s="30"/>
    </row>
    <row r="246" spans="2:5" ht="15.75" customHeight="1">
      <c r="B246" s="30"/>
      <c r="C246" s="30"/>
      <c r="D246" s="30"/>
      <c r="E246" s="30"/>
    </row>
    <row r="247" spans="2:5" ht="15.75" customHeight="1">
      <c r="B247" s="30"/>
      <c r="C247" s="30"/>
      <c r="D247" s="30"/>
      <c r="E247" s="30"/>
    </row>
    <row r="248" spans="2:5" ht="15.75" customHeight="1">
      <c r="B248" s="30"/>
      <c r="C248" s="30"/>
      <c r="D248" s="30"/>
      <c r="E248" s="30"/>
    </row>
    <row r="249" spans="2:5" ht="15.75" customHeight="1">
      <c r="B249" s="30"/>
      <c r="C249" s="30"/>
      <c r="D249" s="30"/>
      <c r="E249" s="30"/>
    </row>
    <row r="250" spans="2:5" ht="15.75" customHeight="1">
      <c r="B250" s="30"/>
      <c r="C250" s="30"/>
      <c r="D250" s="30"/>
      <c r="E250" s="30"/>
    </row>
    <row r="251" spans="2:5" ht="15.75" customHeight="1">
      <c r="B251" s="30"/>
      <c r="C251" s="30"/>
      <c r="D251" s="30"/>
      <c r="E251" s="30"/>
    </row>
    <row r="252" spans="2:5" ht="15.75" customHeight="1">
      <c r="B252" s="30"/>
      <c r="C252" s="30"/>
      <c r="D252" s="30"/>
      <c r="E252" s="30"/>
    </row>
    <row r="253" spans="2:5" ht="15.75" customHeight="1">
      <c r="B253" s="30"/>
      <c r="C253" s="30"/>
      <c r="D253" s="30"/>
      <c r="E253" s="30"/>
    </row>
    <row r="254" spans="2:5" ht="15.75" customHeight="1">
      <c r="B254" s="30"/>
      <c r="C254" s="30"/>
      <c r="D254" s="30"/>
      <c r="E254" s="30"/>
    </row>
    <row r="255" spans="2:5" ht="15.75" customHeight="1">
      <c r="B255" s="30"/>
      <c r="C255" s="30"/>
      <c r="D255" s="30"/>
      <c r="E255" s="30"/>
    </row>
    <row r="256" spans="2:5" ht="15.75" customHeight="1">
      <c r="B256" s="30"/>
      <c r="C256" s="30"/>
      <c r="D256" s="30"/>
      <c r="E256" s="30"/>
    </row>
    <row r="257" spans="2:5" ht="15.75" customHeight="1">
      <c r="B257" s="30"/>
      <c r="C257" s="30"/>
      <c r="D257" s="30"/>
      <c r="E257" s="30"/>
    </row>
    <row r="258" spans="2:5" ht="15.75" customHeight="1">
      <c r="B258" s="30"/>
      <c r="C258" s="30"/>
      <c r="D258" s="30"/>
      <c r="E258" s="30"/>
    </row>
    <row r="259" spans="2:5" ht="15.75" customHeight="1">
      <c r="B259" s="30"/>
      <c r="C259" s="30"/>
      <c r="D259" s="30"/>
      <c r="E259" s="30"/>
    </row>
    <row r="260" spans="2:5" ht="15.75" customHeight="1">
      <c r="B260" s="30"/>
      <c r="C260" s="30"/>
      <c r="D260" s="30"/>
      <c r="E260" s="30"/>
    </row>
    <row r="261" spans="2:5" ht="15.75" customHeight="1">
      <c r="B261" s="30"/>
      <c r="C261" s="30"/>
      <c r="D261" s="30"/>
      <c r="E261" s="30"/>
    </row>
    <row r="262" spans="2:5" ht="15.75" customHeight="1">
      <c r="B262" s="30"/>
      <c r="C262" s="30"/>
      <c r="D262" s="30"/>
      <c r="E262" s="30"/>
    </row>
    <row r="263" spans="2:5" ht="15.75" customHeight="1">
      <c r="B263" s="30"/>
      <c r="C263" s="30"/>
      <c r="D263" s="30"/>
      <c r="E263" s="30"/>
    </row>
    <row r="264" spans="2:5" ht="15.75" customHeight="1">
      <c r="B264" s="30"/>
      <c r="C264" s="30"/>
      <c r="D264" s="30"/>
      <c r="E264" s="30"/>
    </row>
    <row r="265" spans="2:5" ht="15.75" customHeight="1">
      <c r="B265" s="30"/>
      <c r="C265" s="30"/>
      <c r="D265" s="30"/>
      <c r="E265" s="30"/>
    </row>
    <row r="266" spans="2:5" ht="15.75" customHeight="1">
      <c r="B266" s="30"/>
      <c r="C266" s="30"/>
      <c r="D266" s="30"/>
      <c r="E266" s="30"/>
    </row>
    <row r="267" spans="2:5" ht="15.75" customHeight="1">
      <c r="B267" s="30"/>
      <c r="C267" s="30"/>
      <c r="D267" s="30"/>
      <c r="E267" s="30"/>
    </row>
    <row r="268" spans="2:5" ht="15.75" customHeight="1">
      <c r="B268" s="30"/>
      <c r="C268" s="30"/>
      <c r="D268" s="30"/>
      <c r="E268" s="30"/>
    </row>
    <row r="269" spans="2:5" ht="15.75" customHeight="1">
      <c r="B269" s="30"/>
      <c r="C269" s="30"/>
      <c r="D269" s="30"/>
      <c r="E269" s="30"/>
    </row>
    <row r="270" spans="2:5" ht="15.75" customHeight="1">
      <c r="B270" s="30"/>
      <c r="C270" s="30"/>
      <c r="D270" s="30"/>
      <c r="E270" s="30"/>
    </row>
    <row r="271" spans="2:5" ht="15.75" customHeight="1">
      <c r="B271" s="30"/>
      <c r="C271" s="30"/>
      <c r="D271" s="30"/>
      <c r="E271" s="30"/>
    </row>
    <row r="272" spans="2:5" ht="15.75" customHeight="1">
      <c r="B272" s="30"/>
      <c r="C272" s="30"/>
      <c r="D272" s="30"/>
      <c r="E272" s="30"/>
    </row>
    <row r="273" spans="2:5" ht="15.75" customHeight="1">
      <c r="B273" s="30"/>
      <c r="C273" s="30"/>
      <c r="D273" s="30"/>
      <c r="E273" s="30"/>
    </row>
    <row r="274" spans="2:5" ht="15.75" customHeight="1">
      <c r="B274" s="30"/>
      <c r="C274" s="30"/>
      <c r="D274" s="30"/>
      <c r="E274" s="30"/>
    </row>
    <row r="275" spans="2:5" ht="15.75" customHeight="1">
      <c r="B275" s="30"/>
      <c r="C275" s="30"/>
      <c r="D275" s="30"/>
      <c r="E275" s="30"/>
    </row>
    <row r="276" spans="2:5" ht="15.75" customHeight="1">
      <c r="B276" s="30"/>
      <c r="C276" s="30"/>
      <c r="D276" s="30"/>
      <c r="E276" s="30"/>
    </row>
    <row r="277" spans="2:5" ht="15.75" customHeight="1">
      <c r="B277" s="30"/>
      <c r="C277" s="30"/>
      <c r="D277" s="30"/>
      <c r="E277" s="30"/>
    </row>
    <row r="278" spans="2:5" ht="15.75" customHeight="1">
      <c r="B278" s="30"/>
      <c r="C278" s="30"/>
      <c r="D278" s="30"/>
      <c r="E278" s="30"/>
    </row>
    <row r="279" spans="2:5" ht="15.75" customHeight="1">
      <c r="B279" s="30"/>
      <c r="C279" s="30"/>
      <c r="D279" s="30"/>
      <c r="E279" s="30"/>
    </row>
    <row r="280" spans="2:5" ht="15.75" customHeight="1">
      <c r="B280" s="30"/>
      <c r="C280" s="30"/>
      <c r="D280" s="30"/>
      <c r="E280" s="30"/>
    </row>
    <row r="281" spans="2:5" ht="15.75" customHeight="1">
      <c r="B281" s="30"/>
      <c r="C281" s="30"/>
      <c r="D281" s="30"/>
      <c r="E281" s="30"/>
    </row>
    <row r="282" spans="2:5" ht="15.75" customHeight="1">
      <c r="B282" s="30"/>
      <c r="C282" s="30"/>
      <c r="D282" s="30"/>
      <c r="E282" s="30"/>
    </row>
    <row r="283" spans="2:5" ht="15.75" customHeight="1">
      <c r="B283" s="30"/>
      <c r="C283" s="30"/>
      <c r="D283" s="30"/>
      <c r="E283" s="30"/>
    </row>
    <row r="284" spans="2:5" ht="15.75" customHeight="1">
      <c r="B284" s="30"/>
      <c r="C284" s="30"/>
      <c r="D284" s="30"/>
      <c r="E284" s="30"/>
    </row>
    <row r="285" spans="2:5" ht="15.75" customHeight="1">
      <c r="B285" s="30"/>
      <c r="C285" s="30"/>
      <c r="D285" s="30"/>
      <c r="E285" s="30"/>
    </row>
    <row r="286" spans="2:5" ht="15.75" customHeight="1">
      <c r="B286" s="30"/>
      <c r="C286" s="30"/>
      <c r="D286" s="30"/>
      <c r="E286" s="30"/>
    </row>
    <row r="287" spans="2:5" ht="15.75" customHeight="1">
      <c r="B287" s="30"/>
      <c r="C287" s="30"/>
      <c r="D287" s="30"/>
      <c r="E287" s="30"/>
    </row>
    <row r="288" spans="2:5" ht="15.75" customHeight="1">
      <c r="B288" s="30"/>
      <c r="C288" s="30"/>
      <c r="D288" s="30"/>
      <c r="E288" s="30"/>
    </row>
    <row r="289" spans="2:5" ht="15.75" customHeight="1">
      <c r="B289" s="30"/>
      <c r="C289" s="30"/>
      <c r="D289" s="30"/>
      <c r="E289" s="30"/>
    </row>
    <row r="290" spans="2:5" ht="15.75" customHeight="1">
      <c r="B290" s="30"/>
      <c r="C290" s="30"/>
      <c r="D290" s="30"/>
      <c r="E290" s="30"/>
    </row>
    <row r="291" spans="2:5" ht="15.75" customHeight="1">
      <c r="B291" s="30"/>
      <c r="C291" s="30"/>
      <c r="D291" s="30"/>
      <c r="E291" s="30"/>
    </row>
    <row r="292" spans="2:5" ht="15.75" customHeight="1">
      <c r="B292" s="30"/>
      <c r="C292" s="30"/>
      <c r="D292" s="30"/>
      <c r="E292" s="30"/>
    </row>
    <row r="293" spans="2:5" ht="15.75" customHeight="1">
      <c r="B293" s="30"/>
      <c r="C293" s="30"/>
      <c r="D293" s="30"/>
      <c r="E293" s="30"/>
    </row>
    <row r="294" spans="2:5" ht="15.75" customHeight="1">
      <c r="B294" s="30"/>
      <c r="C294" s="30"/>
      <c r="D294" s="30"/>
      <c r="E294" s="30"/>
    </row>
    <row r="295" spans="2:5" ht="15.75" customHeight="1">
      <c r="B295" s="30"/>
      <c r="C295" s="30"/>
      <c r="D295" s="30"/>
      <c r="E295" s="30"/>
    </row>
    <row r="296" spans="2:5" ht="15.75" customHeight="1">
      <c r="B296" s="30"/>
      <c r="C296" s="30"/>
      <c r="D296" s="30"/>
      <c r="E296" s="30"/>
    </row>
    <row r="297" spans="2:5" ht="15.75" customHeight="1">
      <c r="B297" s="30"/>
      <c r="C297" s="30"/>
      <c r="D297" s="30"/>
      <c r="E297" s="30"/>
    </row>
    <row r="298" spans="2:5" ht="15.75" customHeight="1">
      <c r="B298" s="30"/>
      <c r="C298" s="30"/>
      <c r="D298" s="30"/>
      <c r="E298" s="30"/>
    </row>
    <row r="299" spans="2:5" ht="15.75" customHeight="1">
      <c r="B299" s="30"/>
      <c r="C299" s="30"/>
      <c r="D299" s="30"/>
      <c r="E299" s="30"/>
    </row>
    <row r="300" spans="2:5" ht="15.75" customHeight="1">
      <c r="B300" s="30"/>
      <c r="C300" s="30"/>
      <c r="D300" s="30"/>
      <c r="E300" s="30"/>
    </row>
    <row r="301" spans="2:5" ht="15.75" customHeight="1">
      <c r="B301" s="30"/>
      <c r="C301" s="30"/>
      <c r="D301" s="30"/>
      <c r="E301" s="30"/>
    </row>
    <row r="302" spans="2:5" ht="15.75" customHeight="1">
      <c r="B302" s="30"/>
      <c r="C302" s="30"/>
      <c r="D302" s="30"/>
      <c r="E302" s="30"/>
    </row>
    <row r="303" spans="2:5" ht="15.75" customHeight="1">
      <c r="B303" s="30"/>
      <c r="C303" s="30"/>
      <c r="D303" s="30"/>
      <c r="E303" s="30"/>
    </row>
    <row r="304" spans="2:5" ht="15.75" customHeight="1">
      <c r="B304" s="30"/>
      <c r="C304" s="30"/>
      <c r="D304" s="30"/>
      <c r="E304" s="30"/>
    </row>
    <row r="305" spans="2:5" ht="15.75" customHeight="1">
      <c r="B305" s="30"/>
      <c r="C305" s="30"/>
      <c r="D305" s="30"/>
      <c r="E305" s="30"/>
    </row>
    <row r="306" spans="2:5" ht="15.75" customHeight="1">
      <c r="B306" s="30"/>
      <c r="C306" s="30"/>
      <c r="D306" s="30"/>
      <c r="E306" s="30"/>
    </row>
    <row r="307" spans="2:5" ht="15.75" customHeight="1">
      <c r="B307" s="30"/>
      <c r="C307" s="30"/>
      <c r="D307" s="30"/>
      <c r="E307" s="30"/>
    </row>
    <row r="308" spans="2:5" ht="15.75" customHeight="1">
      <c r="B308" s="30"/>
      <c r="C308" s="30"/>
      <c r="D308" s="30"/>
      <c r="E308" s="30"/>
    </row>
    <row r="309" spans="2:5" ht="15.75" customHeight="1">
      <c r="B309" s="30"/>
      <c r="C309" s="30"/>
      <c r="D309" s="30"/>
      <c r="E309" s="30"/>
    </row>
    <row r="310" spans="2:5" ht="15.75" customHeight="1">
      <c r="B310" s="30"/>
      <c r="C310" s="30"/>
      <c r="D310" s="30"/>
      <c r="E310" s="30"/>
    </row>
    <row r="311" spans="2:5" ht="15.75" customHeight="1">
      <c r="B311" s="30"/>
      <c r="C311" s="30"/>
      <c r="D311" s="30"/>
      <c r="E311" s="30"/>
    </row>
    <row r="312" spans="2:5" ht="15.75" customHeight="1">
      <c r="B312" s="30"/>
      <c r="C312" s="30"/>
      <c r="D312" s="30"/>
      <c r="E312" s="30"/>
    </row>
    <row r="313" spans="2:5" ht="15.75" customHeight="1">
      <c r="B313" s="30"/>
      <c r="C313" s="30"/>
      <c r="D313" s="30"/>
      <c r="E313" s="30"/>
    </row>
    <row r="314" spans="2:5" ht="15.75" customHeight="1">
      <c r="B314" s="30"/>
      <c r="C314" s="30"/>
      <c r="D314" s="30"/>
      <c r="E314" s="30"/>
    </row>
    <row r="315" spans="2:5" ht="15.75" customHeight="1">
      <c r="B315" s="30"/>
      <c r="C315" s="30"/>
      <c r="D315" s="30"/>
      <c r="E315" s="30"/>
    </row>
    <row r="316" spans="2:5" ht="15.75" customHeight="1">
      <c r="B316" s="30"/>
      <c r="C316" s="30"/>
      <c r="D316" s="30"/>
      <c r="E316" s="30"/>
    </row>
    <row r="317" spans="2:5" ht="15.75" customHeight="1">
      <c r="B317" s="30"/>
      <c r="C317" s="30"/>
      <c r="D317" s="30"/>
      <c r="E317" s="30"/>
    </row>
    <row r="318" spans="2:5" ht="15.75" customHeight="1">
      <c r="B318" s="30"/>
      <c r="C318" s="30"/>
      <c r="D318" s="30"/>
      <c r="E318" s="30"/>
    </row>
    <row r="319" spans="2:5" ht="15.75" customHeight="1">
      <c r="B319" s="30"/>
      <c r="C319" s="30"/>
      <c r="D319" s="30"/>
      <c r="E319" s="30"/>
    </row>
    <row r="320" spans="2:5" ht="15.75" customHeight="1">
      <c r="B320" s="30"/>
      <c r="C320" s="30"/>
      <c r="D320" s="30"/>
      <c r="E320" s="30"/>
    </row>
    <row r="321" spans="2:5" ht="15.75" customHeight="1">
      <c r="B321" s="30"/>
      <c r="C321" s="30"/>
      <c r="D321" s="30"/>
      <c r="E321" s="30"/>
    </row>
    <row r="322" spans="2:5" ht="15.75" customHeight="1">
      <c r="B322" s="30"/>
      <c r="C322" s="30"/>
      <c r="D322" s="30"/>
      <c r="E322" s="30"/>
    </row>
    <row r="323" spans="2:5" ht="15.75" customHeight="1">
      <c r="B323" s="30"/>
      <c r="C323" s="30"/>
      <c r="D323" s="30"/>
      <c r="E323" s="30"/>
    </row>
    <row r="324" spans="2:5" ht="15.75" customHeight="1">
      <c r="B324" s="30"/>
      <c r="C324" s="30"/>
      <c r="D324" s="30"/>
      <c r="E324" s="30"/>
    </row>
    <row r="325" spans="2:5" ht="15.75" customHeight="1">
      <c r="B325" s="30"/>
      <c r="C325" s="30"/>
      <c r="D325" s="30"/>
      <c r="E325" s="30"/>
    </row>
    <row r="326" spans="2:5" ht="15.75" customHeight="1">
      <c r="B326" s="30"/>
      <c r="C326" s="30"/>
      <c r="D326" s="30"/>
      <c r="E326" s="30"/>
    </row>
    <row r="327" spans="2:5" ht="15.75" customHeight="1">
      <c r="B327" s="30"/>
      <c r="C327" s="30"/>
      <c r="D327" s="30"/>
      <c r="E327" s="30"/>
    </row>
    <row r="328" spans="2:5" ht="15.75" customHeight="1">
      <c r="B328" s="30"/>
      <c r="C328" s="30"/>
      <c r="D328" s="30"/>
      <c r="E328" s="30"/>
    </row>
    <row r="329" spans="2:5" ht="15.75" customHeight="1">
      <c r="B329" s="30"/>
      <c r="C329" s="30"/>
      <c r="D329" s="30"/>
      <c r="E329" s="30"/>
    </row>
    <row r="330" spans="2:5" ht="15.75" customHeight="1">
      <c r="B330" s="30"/>
      <c r="C330" s="30"/>
      <c r="D330" s="30"/>
      <c r="E330" s="30"/>
    </row>
    <row r="331" spans="2:5" ht="15.75" customHeight="1">
      <c r="B331" s="30"/>
      <c r="C331" s="30"/>
      <c r="D331" s="30"/>
      <c r="E331" s="30"/>
    </row>
    <row r="332" spans="2:5" ht="15.75" customHeight="1">
      <c r="B332" s="30"/>
      <c r="C332" s="30"/>
      <c r="D332" s="30"/>
      <c r="E332" s="30"/>
    </row>
    <row r="333" spans="2:5" ht="15.75" customHeight="1">
      <c r="B333" s="30"/>
      <c r="C333" s="30"/>
      <c r="D333" s="30"/>
      <c r="E333" s="30"/>
    </row>
    <row r="334" spans="2:5" ht="15.75" customHeight="1">
      <c r="B334" s="30"/>
      <c r="C334" s="30"/>
      <c r="D334" s="30"/>
      <c r="E334" s="30"/>
    </row>
    <row r="335" spans="2:5" ht="15.75" customHeight="1">
      <c r="B335" s="30"/>
      <c r="C335" s="30"/>
      <c r="D335" s="30"/>
      <c r="E335" s="30"/>
    </row>
    <row r="336" spans="2:5" ht="15.75" customHeight="1">
      <c r="B336" s="30"/>
      <c r="C336" s="30"/>
      <c r="D336" s="30"/>
      <c r="E336" s="30"/>
    </row>
    <row r="337" spans="2:5" ht="15.75" customHeight="1">
      <c r="B337" s="30"/>
      <c r="C337" s="30"/>
      <c r="D337" s="30"/>
      <c r="E337" s="30"/>
    </row>
    <row r="338" spans="2:5" ht="15.75" customHeight="1">
      <c r="B338" s="30"/>
      <c r="C338" s="30"/>
      <c r="D338" s="30"/>
      <c r="E338" s="30"/>
    </row>
    <row r="339" spans="2:5" ht="15.75" customHeight="1">
      <c r="B339" s="30"/>
      <c r="C339" s="30"/>
      <c r="D339" s="30"/>
      <c r="E339" s="30"/>
    </row>
    <row r="340" spans="2:5" ht="15.75" customHeight="1">
      <c r="B340" s="30"/>
      <c r="C340" s="30"/>
      <c r="D340" s="30"/>
      <c r="E340" s="30"/>
    </row>
    <row r="341" spans="2:5" ht="15.75" customHeight="1">
      <c r="B341" s="30"/>
      <c r="C341" s="30"/>
      <c r="D341" s="30"/>
      <c r="E341" s="30"/>
    </row>
    <row r="342" spans="2:5" ht="15.75" customHeight="1">
      <c r="B342" s="30"/>
      <c r="C342" s="30"/>
      <c r="D342" s="30"/>
      <c r="E342" s="30"/>
    </row>
    <row r="343" spans="2:5" ht="15.75" customHeight="1">
      <c r="B343" s="30"/>
      <c r="C343" s="30"/>
      <c r="D343" s="30"/>
      <c r="E343" s="30"/>
    </row>
    <row r="344" spans="2:5" ht="15.75" customHeight="1">
      <c r="B344" s="30"/>
      <c r="C344" s="30"/>
      <c r="D344" s="30"/>
      <c r="E344" s="30"/>
    </row>
    <row r="345" spans="2:5" ht="15.75" customHeight="1">
      <c r="B345" s="30"/>
      <c r="C345" s="30"/>
      <c r="D345" s="30"/>
      <c r="E345" s="30"/>
    </row>
    <row r="346" spans="2:5" ht="15.75" customHeight="1">
      <c r="B346" s="30"/>
      <c r="C346" s="30"/>
      <c r="D346" s="30"/>
      <c r="E346" s="30"/>
    </row>
    <row r="347" spans="2:5" ht="15.75" customHeight="1">
      <c r="B347" s="30"/>
      <c r="C347" s="30"/>
      <c r="D347" s="30"/>
      <c r="E347" s="30"/>
    </row>
    <row r="348" spans="2:5" ht="15.75" customHeight="1">
      <c r="B348" s="30"/>
      <c r="C348" s="30"/>
      <c r="D348" s="30"/>
      <c r="E348" s="30"/>
    </row>
    <row r="349" spans="2:5" ht="15.75" customHeight="1">
      <c r="B349" s="30"/>
      <c r="C349" s="30"/>
      <c r="D349" s="30"/>
      <c r="E349" s="30"/>
    </row>
    <row r="350" spans="2:5" ht="15.75" customHeight="1">
      <c r="B350" s="30"/>
      <c r="C350" s="30"/>
      <c r="D350" s="30"/>
      <c r="E350" s="30"/>
    </row>
    <row r="351" spans="2:5" ht="15.75" customHeight="1">
      <c r="B351" s="30"/>
      <c r="C351" s="30"/>
      <c r="D351" s="30"/>
      <c r="E351" s="30"/>
    </row>
    <row r="352" spans="2:5" ht="15.75" customHeight="1">
      <c r="B352" s="30"/>
      <c r="C352" s="30"/>
      <c r="D352" s="30"/>
      <c r="E352" s="30"/>
    </row>
    <row r="353" spans="2:5" ht="15.75" customHeight="1">
      <c r="B353" s="30"/>
      <c r="C353" s="30"/>
      <c r="D353" s="30"/>
      <c r="E353" s="30"/>
    </row>
    <row r="354" spans="2:5" ht="15.75" customHeight="1">
      <c r="B354" s="30"/>
      <c r="C354" s="30"/>
      <c r="D354" s="30"/>
      <c r="E354" s="30"/>
    </row>
    <row r="355" spans="2:5" ht="15.75" customHeight="1">
      <c r="B355" s="30"/>
      <c r="C355" s="30"/>
      <c r="D355" s="30"/>
      <c r="E355" s="30"/>
    </row>
    <row r="356" spans="2:5" ht="15.75" customHeight="1">
      <c r="B356" s="30"/>
      <c r="C356" s="30"/>
      <c r="D356" s="30"/>
      <c r="E356" s="30"/>
    </row>
    <row r="357" spans="2:5" ht="15.75" customHeight="1">
      <c r="B357" s="30"/>
      <c r="C357" s="30"/>
      <c r="D357" s="30"/>
      <c r="E357" s="30"/>
    </row>
    <row r="358" spans="2:5" ht="15.75" customHeight="1">
      <c r="B358" s="30"/>
      <c r="C358" s="30"/>
      <c r="D358" s="30"/>
      <c r="E358" s="30"/>
    </row>
    <row r="359" spans="2:5" ht="15.75" customHeight="1">
      <c r="B359" s="30"/>
      <c r="C359" s="30"/>
      <c r="D359" s="30"/>
      <c r="E359" s="30"/>
    </row>
    <row r="360" spans="2:5" ht="15.75" customHeight="1">
      <c r="B360" s="30"/>
      <c r="C360" s="30"/>
      <c r="D360" s="30"/>
      <c r="E360" s="30"/>
    </row>
    <row r="361" spans="2:5" ht="15.75" customHeight="1">
      <c r="B361" s="30"/>
      <c r="C361" s="30"/>
      <c r="D361" s="30"/>
      <c r="E361" s="30"/>
    </row>
    <row r="362" spans="2:5" ht="15.75" customHeight="1">
      <c r="B362" s="30"/>
      <c r="C362" s="30"/>
      <c r="D362" s="30"/>
      <c r="E362" s="30"/>
    </row>
    <row r="363" spans="2:5" ht="15.75" customHeight="1">
      <c r="B363" s="30"/>
      <c r="C363" s="30"/>
      <c r="D363" s="30"/>
      <c r="E363" s="30"/>
    </row>
    <row r="364" spans="2:5" ht="15.75" customHeight="1">
      <c r="B364" s="30"/>
      <c r="C364" s="30"/>
      <c r="D364" s="30"/>
      <c r="E364" s="30"/>
    </row>
    <row r="365" spans="2:5" ht="15.75" customHeight="1">
      <c r="B365" s="30"/>
      <c r="C365" s="30"/>
      <c r="D365" s="30"/>
      <c r="E365" s="30"/>
    </row>
    <row r="366" spans="2:5" ht="15.75" customHeight="1">
      <c r="B366" s="30"/>
      <c r="C366" s="30"/>
      <c r="D366" s="30"/>
      <c r="E366" s="30"/>
    </row>
    <row r="367" spans="2:5" ht="15.75" customHeight="1">
      <c r="B367" s="30"/>
      <c r="C367" s="30"/>
      <c r="D367" s="30"/>
      <c r="E367" s="30"/>
    </row>
    <row r="368" spans="2:5" ht="15.75" customHeight="1">
      <c r="B368" s="30"/>
      <c r="C368" s="30"/>
      <c r="D368" s="30"/>
      <c r="E368" s="30"/>
    </row>
    <row r="369" spans="2:5" ht="15.75" customHeight="1">
      <c r="B369" s="30"/>
      <c r="C369" s="30"/>
      <c r="D369" s="30"/>
      <c r="E369" s="30"/>
    </row>
    <row r="370" spans="2:5" ht="15.75" customHeight="1">
      <c r="B370" s="30"/>
      <c r="C370" s="30"/>
      <c r="D370" s="30"/>
      <c r="E370" s="30"/>
    </row>
    <row r="371" spans="2:5" ht="15.75" customHeight="1">
      <c r="B371" s="30"/>
      <c r="C371" s="30"/>
      <c r="D371" s="30"/>
      <c r="E371" s="30"/>
    </row>
    <row r="372" spans="2:5" ht="15.75" customHeight="1">
      <c r="B372" s="30"/>
      <c r="C372" s="30"/>
      <c r="D372" s="30"/>
      <c r="E372" s="30"/>
    </row>
    <row r="373" spans="2:5" ht="15.75" customHeight="1">
      <c r="B373" s="30"/>
      <c r="C373" s="30"/>
      <c r="D373" s="30"/>
      <c r="E373" s="30"/>
    </row>
    <row r="374" spans="2:5" ht="15.75" customHeight="1">
      <c r="B374" s="30"/>
      <c r="C374" s="30"/>
      <c r="D374" s="30"/>
      <c r="E374" s="30"/>
    </row>
    <row r="375" spans="2:5" ht="15.75" customHeight="1">
      <c r="B375" s="30"/>
      <c r="C375" s="30"/>
      <c r="D375" s="30"/>
      <c r="E375" s="30"/>
    </row>
    <row r="376" spans="2:5" ht="15.75" customHeight="1">
      <c r="B376" s="30"/>
      <c r="C376" s="30"/>
      <c r="D376" s="30"/>
      <c r="E376" s="30"/>
    </row>
    <row r="377" spans="2:5" ht="15.75" customHeight="1">
      <c r="B377" s="30"/>
      <c r="C377" s="30"/>
      <c r="D377" s="30"/>
      <c r="E377" s="30"/>
    </row>
    <row r="378" spans="2:5" ht="15.75" customHeight="1">
      <c r="B378" s="30"/>
      <c r="C378" s="30"/>
      <c r="D378" s="30"/>
      <c r="E378" s="30"/>
    </row>
    <row r="379" spans="2:5" ht="15.75" customHeight="1">
      <c r="B379" s="30"/>
      <c r="C379" s="30"/>
      <c r="D379" s="30"/>
      <c r="E379" s="30"/>
    </row>
    <row r="380" spans="2:5" ht="15.75" customHeight="1">
      <c r="B380" s="30"/>
      <c r="C380" s="30"/>
      <c r="D380" s="30"/>
      <c r="E380" s="30"/>
    </row>
    <row r="381" spans="2:5" ht="15.75" customHeight="1">
      <c r="B381" s="30"/>
      <c r="C381" s="30"/>
      <c r="D381" s="30"/>
      <c r="E381" s="30"/>
    </row>
    <row r="382" spans="2:5" ht="15.75" customHeight="1">
      <c r="B382" s="30"/>
      <c r="C382" s="30"/>
      <c r="D382" s="30"/>
      <c r="E382" s="30"/>
    </row>
    <row r="383" spans="2:5" ht="15.75" customHeight="1">
      <c r="B383" s="30"/>
      <c r="C383" s="30"/>
      <c r="D383" s="30"/>
      <c r="E383" s="30"/>
    </row>
    <row r="384" spans="2:5" ht="15.75" customHeight="1">
      <c r="B384" s="30"/>
      <c r="C384" s="30"/>
      <c r="D384" s="30"/>
      <c r="E384" s="30"/>
    </row>
    <row r="385" spans="2:5" ht="15.75" customHeight="1">
      <c r="B385" s="30"/>
      <c r="C385" s="30"/>
      <c r="D385" s="30"/>
      <c r="E385" s="30"/>
    </row>
    <row r="386" spans="2:5" ht="15.75" customHeight="1">
      <c r="B386" s="30"/>
      <c r="C386" s="30"/>
      <c r="D386" s="30"/>
      <c r="E386" s="30"/>
    </row>
    <row r="387" spans="2:5" ht="15.75" customHeight="1">
      <c r="B387" s="30"/>
      <c r="C387" s="30"/>
      <c r="D387" s="30"/>
      <c r="E387" s="30"/>
    </row>
    <row r="388" spans="2:5" ht="15.75" customHeight="1">
      <c r="B388" s="30"/>
      <c r="C388" s="30"/>
      <c r="D388" s="30"/>
      <c r="E388" s="30"/>
    </row>
    <row r="389" spans="2:5" ht="15.75" customHeight="1">
      <c r="B389" s="30"/>
      <c r="C389" s="30"/>
      <c r="D389" s="30"/>
      <c r="E389" s="30"/>
    </row>
    <row r="390" spans="2:5" ht="15.75" customHeight="1">
      <c r="B390" s="30"/>
      <c r="C390" s="30"/>
      <c r="D390" s="30"/>
      <c r="E390" s="30"/>
    </row>
    <row r="391" spans="2:5" ht="15.75" customHeight="1">
      <c r="B391" s="30"/>
      <c r="C391" s="30"/>
      <c r="D391" s="30"/>
      <c r="E391" s="30"/>
    </row>
    <row r="392" spans="2:5" ht="15.75" customHeight="1">
      <c r="B392" s="30"/>
      <c r="C392" s="30"/>
      <c r="D392" s="30"/>
      <c r="E392" s="30"/>
    </row>
    <row r="393" spans="2:5" ht="15.75" customHeight="1">
      <c r="B393" s="30"/>
      <c r="C393" s="30"/>
      <c r="D393" s="30"/>
      <c r="E393" s="30"/>
    </row>
    <row r="394" spans="2:5" ht="15.75" customHeight="1">
      <c r="B394" s="30"/>
      <c r="C394" s="30"/>
      <c r="D394" s="30"/>
      <c r="E394" s="30"/>
    </row>
    <row r="395" spans="2:5" ht="15.75" customHeight="1">
      <c r="B395" s="30"/>
      <c r="C395" s="30"/>
      <c r="D395" s="30"/>
      <c r="E395" s="30"/>
    </row>
    <row r="396" spans="2:5" ht="15.75" customHeight="1">
      <c r="B396" s="30"/>
      <c r="C396" s="30"/>
      <c r="D396" s="30"/>
      <c r="E396" s="30"/>
    </row>
    <row r="397" spans="2:5" ht="15.75" customHeight="1">
      <c r="B397" s="30"/>
      <c r="C397" s="30"/>
      <c r="D397" s="30"/>
      <c r="E397" s="30"/>
    </row>
    <row r="398" spans="2:5" ht="15.75" customHeight="1">
      <c r="B398" s="30"/>
      <c r="C398" s="30"/>
      <c r="D398" s="30"/>
      <c r="E398" s="30"/>
    </row>
    <row r="399" spans="2:5" ht="15.75" customHeight="1">
      <c r="B399" s="30"/>
      <c r="C399" s="30"/>
      <c r="D399" s="30"/>
      <c r="E399" s="30"/>
    </row>
    <row r="400" spans="2:5" ht="15.75" customHeight="1">
      <c r="B400" s="30"/>
      <c r="C400" s="30"/>
      <c r="D400" s="30"/>
      <c r="E400" s="30"/>
    </row>
    <row r="401" spans="2:5" ht="15.75" customHeight="1">
      <c r="B401" s="30"/>
      <c r="C401" s="30"/>
      <c r="D401" s="30"/>
      <c r="E401" s="30"/>
    </row>
    <row r="402" spans="2:5" ht="15.75" customHeight="1">
      <c r="B402" s="30"/>
      <c r="C402" s="30"/>
      <c r="D402" s="30"/>
      <c r="E402" s="30"/>
    </row>
    <row r="403" spans="2:5" ht="15.75" customHeight="1">
      <c r="B403" s="30"/>
      <c r="C403" s="30"/>
      <c r="D403" s="30"/>
      <c r="E403" s="30"/>
    </row>
    <row r="404" spans="2:5" ht="15.75" customHeight="1">
      <c r="B404" s="30"/>
      <c r="C404" s="30"/>
      <c r="D404" s="30"/>
      <c r="E404" s="30"/>
    </row>
    <row r="405" spans="2:5" ht="15.75" customHeight="1">
      <c r="B405" s="30"/>
      <c r="C405" s="30"/>
      <c r="D405" s="30"/>
      <c r="E405" s="30"/>
    </row>
    <row r="406" spans="2:5" ht="15.75" customHeight="1">
      <c r="B406" s="30"/>
      <c r="C406" s="30"/>
      <c r="D406" s="30"/>
      <c r="E406" s="30"/>
    </row>
    <row r="407" spans="2:5" ht="15.75" customHeight="1">
      <c r="B407" s="30"/>
      <c r="C407" s="30"/>
      <c r="D407" s="30"/>
      <c r="E407" s="30"/>
    </row>
    <row r="408" spans="2:5" ht="15.75" customHeight="1">
      <c r="B408" s="30"/>
      <c r="C408" s="30"/>
      <c r="D408" s="30"/>
      <c r="E408" s="30"/>
    </row>
    <row r="409" spans="2:5" ht="15.75" customHeight="1">
      <c r="B409" s="30"/>
      <c r="C409" s="30"/>
      <c r="D409" s="30"/>
      <c r="E409" s="30"/>
    </row>
    <row r="410" spans="2:5" ht="15.75" customHeight="1">
      <c r="B410" s="30"/>
      <c r="C410" s="30"/>
      <c r="D410" s="30"/>
      <c r="E410" s="30"/>
    </row>
    <row r="411" spans="2:5" ht="15.75" customHeight="1">
      <c r="B411" s="30"/>
      <c r="C411" s="30"/>
      <c r="D411" s="30"/>
      <c r="E411" s="30"/>
    </row>
    <row r="412" spans="2:5" ht="15.75" customHeight="1">
      <c r="B412" s="30"/>
      <c r="C412" s="30"/>
      <c r="D412" s="30"/>
      <c r="E412" s="30"/>
    </row>
    <row r="413" spans="2:5" ht="15.75" customHeight="1">
      <c r="B413" s="30"/>
      <c r="C413" s="30"/>
      <c r="D413" s="30"/>
      <c r="E413" s="30"/>
    </row>
    <row r="414" spans="2:5" ht="15.75" customHeight="1">
      <c r="B414" s="30"/>
      <c r="C414" s="30"/>
      <c r="D414" s="30"/>
      <c r="E414" s="30"/>
    </row>
    <row r="415" spans="2:5" ht="15.75" customHeight="1">
      <c r="B415" s="30"/>
      <c r="C415" s="30"/>
      <c r="D415" s="30"/>
      <c r="E415" s="30"/>
    </row>
    <row r="416" spans="2:5" ht="15.75" customHeight="1">
      <c r="B416" s="30"/>
      <c r="C416" s="30"/>
      <c r="D416" s="30"/>
      <c r="E416" s="30"/>
    </row>
    <row r="417" spans="2:5" ht="15.75" customHeight="1">
      <c r="B417" s="30"/>
      <c r="C417" s="30"/>
      <c r="D417" s="30"/>
      <c r="E417" s="30"/>
    </row>
    <row r="418" spans="2:5" ht="15.75" customHeight="1">
      <c r="B418" s="30"/>
      <c r="C418" s="30"/>
      <c r="D418" s="30"/>
      <c r="E418" s="30"/>
    </row>
    <row r="419" spans="2:5" ht="15.75" customHeight="1">
      <c r="B419" s="30"/>
      <c r="C419" s="30"/>
      <c r="D419" s="30"/>
      <c r="E419" s="30"/>
    </row>
    <row r="420" spans="2:5" ht="15.75" customHeight="1">
      <c r="B420" s="30"/>
      <c r="C420" s="30"/>
      <c r="D420" s="30"/>
      <c r="E420" s="30"/>
    </row>
    <row r="421" spans="2:5" ht="15.75" customHeight="1">
      <c r="B421" s="30"/>
      <c r="C421" s="30"/>
      <c r="D421" s="30"/>
      <c r="E421" s="30"/>
    </row>
    <row r="422" spans="2:5" ht="15.75" customHeight="1">
      <c r="B422" s="30"/>
      <c r="C422" s="30"/>
      <c r="D422" s="30"/>
      <c r="E422" s="30"/>
    </row>
    <row r="423" spans="2:5" ht="15.75" customHeight="1">
      <c r="B423" s="30"/>
      <c r="C423" s="30"/>
      <c r="D423" s="30"/>
      <c r="E423" s="30"/>
    </row>
    <row r="424" spans="2:5" ht="15.75" customHeight="1">
      <c r="B424" s="30"/>
      <c r="C424" s="30"/>
      <c r="D424" s="30"/>
      <c r="E424" s="30"/>
    </row>
    <row r="425" spans="2:5" ht="15.75" customHeight="1">
      <c r="B425" s="30"/>
      <c r="C425" s="30"/>
      <c r="D425" s="30"/>
      <c r="E425" s="30"/>
    </row>
    <row r="426" spans="2:5" ht="15.75" customHeight="1">
      <c r="B426" s="30"/>
      <c r="C426" s="30"/>
      <c r="D426" s="30"/>
      <c r="E426" s="30"/>
    </row>
    <row r="427" spans="2:5" ht="15.75" customHeight="1">
      <c r="B427" s="30"/>
      <c r="C427" s="30"/>
      <c r="D427" s="30"/>
      <c r="E427" s="30"/>
    </row>
    <row r="428" spans="2:5" ht="15.75" customHeight="1">
      <c r="B428" s="30"/>
      <c r="C428" s="30"/>
      <c r="D428" s="30"/>
      <c r="E428" s="30"/>
    </row>
    <row r="429" spans="2:5" ht="15.75" customHeight="1">
      <c r="B429" s="30"/>
      <c r="C429" s="30"/>
      <c r="D429" s="30"/>
      <c r="E429" s="30"/>
    </row>
    <row r="430" spans="2:5" ht="15.75" customHeight="1">
      <c r="B430" s="30"/>
      <c r="C430" s="30"/>
      <c r="D430" s="30"/>
      <c r="E430" s="30"/>
    </row>
    <row r="431" spans="2:5" ht="15.75" customHeight="1">
      <c r="B431" s="30"/>
      <c r="C431" s="30"/>
      <c r="D431" s="30"/>
      <c r="E431" s="30"/>
    </row>
    <row r="432" spans="2:5" ht="15.75" customHeight="1">
      <c r="B432" s="30"/>
      <c r="C432" s="30"/>
      <c r="D432" s="30"/>
      <c r="E432" s="30"/>
    </row>
    <row r="433" spans="2:5" ht="15.75" customHeight="1">
      <c r="B433" s="30"/>
      <c r="C433" s="30"/>
      <c r="D433" s="30"/>
      <c r="E433" s="30"/>
    </row>
    <row r="434" spans="2:5" ht="15.75" customHeight="1">
      <c r="B434" s="30"/>
      <c r="C434" s="30"/>
      <c r="D434" s="30"/>
      <c r="E434" s="30"/>
    </row>
    <row r="435" spans="2:5" ht="15.75" customHeight="1">
      <c r="B435" s="30"/>
      <c r="C435" s="30"/>
      <c r="D435" s="30"/>
      <c r="E435" s="30"/>
    </row>
    <row r="436" spans="2:5" ht="15.75" customHeight="1">
      <c r="B436" s="30"/>
      <c r="C436" s="30"/>
      <c r="D436" s="30"/>
      <c r="E436" s="30"/>
    </row>
    <row r="437" spans="2:5" ht="15.75" customHeight="1">
      <c r="B437" s="30"/>
      <c r="C437" s="30"/>
      <c r="D437" s="30"/>
      <c r="E437" s="30"/>
    </row>
    <row r="438" spans="2:5" ht="15.75" customHeight="1">
      <c r="B438" s="30"/>
      <c r="C438" s="30"/>
      <c r="D438" s="30"/>
      <c r="E438" s="30"/>
    </row>
    <row r="439" spans="2:5" ht="15.75" customHeight="1">
      <c r="B439" s="30"/>
      <c r="C439" s="30"/>
      <c r="D439" s="30"/>
      <c r="E439" s="30"/>
    </row>
    <row r="440" spans="2:5" ht="15.75" customHeight="1"/>
    <row r="441" spans="2:5" ht="15.75" customHeight="1"/>
    <row r="442" spans="2:5" ht="15.75" customHeight="1"/>
    <row r="443" spans="2:5" ht="15.75" customHeight="1"/>
    <row r="444" spans="2:5" ht="15.75" customHeight="1"/>
    <row r="445" spans="2:5" ht="15.75" customHeight="1"/>
    <row r="446" spans="2:5" ht="15.75" customHeight="1"/>
    <row r="447" spans="2:5" ht="15.75" customHeight="1"/>
    <row r="448" spans="2:5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0.7" right="0.7" top="0.75" bottom="0.75" header="0.3" footer="0.3"/>
  <pageSetup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42"/>
  <sheetViews>
    <sheetView workbookViewId="0"/>
  </sheetViews>
  <sheetFormatPr defaultColWidth="14.42578125" defaultRowHeight="15" customHeight="1"/>
  <cols>
    <col min="1" max="1" width="14.5703125" customWidth="1"/>
    <col min="2" max="9" width="8.5703125" customWidth="1"/>
  </cols>
  <sheetData>
    <row r="1" spans="1:10">
      <c r="A1" s="1" t="s">
        <v>0</v>
      </c>
      <c r="B1" s="187" t="s">
        <v>1</v>
      </c>
      <c r="C1" s="186"/>
      <c r="D1" s="188" t="s">
        <v>2</v>
      </c>
      <c r="E1" s="186"/>
      <c r="F1" s="189" t="s">
        <v>3</v>
      </c>
      <c r="G1" s="186"/>
      <c r="H1" s="185" t="s">
        <v>4</v>
      </c>
      <c r="I1" s="186"/>
    </row>
    <row r="2" spans="1:10">
      <c r="B2" s="2" t="s">
        <v>5</v>
      </c>
      <c r="C2" s="2" t="s">
        <v>6</v>
      </c>
      <c r="D2" s="3" t="s">
        <v>5</v>
      </c>
      <c r="E2" s="3" t="s">
        <v>6</v>
      </c>
      <c r="F2" s="4" t="s">
        <v>5</v>
      </c>
      <c r="G2" s="4" t="s">
        <v>6</v>
      </c>
      <c r="H2" s="5" t="s">
        <v>5</v>
      </c>
      <c r="I2" s="5" t="s">
        <v>6</v>
      </c>
    </row>
    <row r="3" spans="1:10">
      <c r="A3" t="s">
        <v>7</v>
      </c>
      <c r="B3" s="6">
        <f>registration!K53</f>
        <v>1.7699115044247787E-2</v>
      </c>
      <c r="C3" s="7">
        <f>registration!I53</f>
        <v>14</v>
      </c>
      <c r="D3" s="8">
        <f>registration!K25</f>
        <v>5.565217391304348E-2</v>
      </c>
      <c r="E3" s="9">
        <f>registration!I25</f>
        <v>32</v>
      </c>
      <c r="F3" s="10">
        <f>registration!K11</f>
        <v>2.3017902813299233E-2</v>
      </c>
      <c r="G3" s="11">
        <f>registration!I11</f>
        <v>9</v>
      </c>
      <c r="H3" s="12">
        <f>registration!K39</f>
        <v>-8.3333333333333329E-2</v>
      </c>
      <c r="I3" s="13">
        <f>registration!I39</f>
        <v>-18</v>
      </c>
    </row>
    <row r="4" spans="1:10">
      <c r="A4" t="s">
        <v>14</v>
      </c>
      <c r="B4" s="6">
        <f>registration!W53</f>
        <v>0.1341614906832298</v>
      </c>
      <c r="C4" s="7">
        <f>registration!U53</f>
        <v>108</v>
      </c>
      <c r="D4" s="8">
        <f>registration!W25</f>
        <v>9.7199341021416807E-2</v>
      </c>
      <c r="E4" s="9">
        <f>registration!U25</f>
        <v>59</v>
      </c>
      <c r="F4" s="10">
        <f>registration!W11</f>
        <v>7.0000000000000007E-2</v>
      </c>
      <c r="G4" s="11">
        <f>registration!U11</f>
        <v>28</v>
      </c>
      <c r="H4" s="12">
        <f>registration!W39</f>
        <v>0.24747474747474749</v>
      </c>
      <c r="I4" s="13">
        <f>registration!U39</f>
        <v>49</v>
      </c>
      <c r="J4" t="s">
        <v>16</v>
      </c>
    </row>
    <row r="5" spans="1:10">
      <c r="A5" t="s">
        <v>17</v>
      </c>
      <c r="B5" s="6">
        <f>registration!AI53</f>
        <v>5.257393209200438E-2</v>
      </c>
      <c r="C5" s="7">
        <f>registration!AG53</f>
        <v>48</v>
      </c>
      <c r="D5" s="8">
        <f>registration!AI25</f>
        <v>1.5015015015015015E-2</v>
      </c>
      <c r="E5" s="9">
        <f>registration!AG25</f>
        <v>10</v>
      </c>
      <c r="F5" s="10">
        <f>registration!AI11</f>
        <v>8.8785046728971959E-2</v>
      </c>
      <c r="G5" s="11">
        <f>registration!AG11</f>
        <v>38</v>
      </c>
      <c r="H5" s="12">
        <f>registration!AI39</f>
        <v>0.15384615384615385</v>
      </c>
      <c r="I5" s="13">
        <f>registration!AG39</f>
        <v>38</v>
      </c>
      <c r="J5" t="s">
        <v>19</v>
      </c>
    </row>
    <row r="6" spans="1:10">
      <c r="A6" s="14" t="s">
        <v>20</v>
      </c>
      <c r="B6" s="15">
        <f>registration!AU53</f>
        <v>-9.3652445369406864E-3</v>
      </c>
      <c r="C6" s="16">
        <f>registration!AS53</f>
        <v>-9</v>
      </c>
      <c r="D6" s="17">
        <f>registration!AU25</f>
        <v>-2.0710059171597635E-2</v>
      </c>
      <c r="E6" s="18">
        <f>registration!AS25</f>
        <v>-14</v>
      </c>
      <c r="F6" s="19">
        <f>registration!AU11</f>
        <v>4.5064377682403435E-2</v>
      </c>
      <c r="G6" s="20">
        <f>registration!AS11</f>
        <v>21</v>
      </c>
      <c r="H6" s="21">
        <f>registration!AU39</f>
        <v>1.7543859649122806E-2</v>
      </c>
      <c r="I6" s="22">
        <f>registration!AS39</f>
        <v>5</v>
      </c>
    </row>
    <row r="7" spans="1:10">
      <c r="A7" t="s">
        <v>35</v>
      </c>
      <c r="B7" s="6">
        <f t="shared" ref="B7:I7" si="0">AVERAGE(B3:B6)</f>
        <v>4.8767323320635318E-2</v>
      </c>
      <c r="C7" s="23">
        <f t="shared" si="0"/>
        <v>40.25</v>
      </c>
      <c r="D7" s="8">
        <f t="shared" si="0"/>
        <v>3.6789117694469416E-2</v>
      </c>
      <c r="E7" s="24">
        <f t="shared" si="0"/>
        <v>21.75</v>
      </c>
      <c r="F7" s="10">
        <f t="shared" si="0"/>
        <v>5.6716831806168662E-2</v>
      </c>
      <c r="G7" s="25">
        <f t="shared" si="0"/>
        <v>24</v>
      </c>
      <c r="H7" s="12">
        <f t="shared" si="0"/>
        <v>8.3882856909172701E-2</v>
      </c>
      <c r="I7" s="26">
        <f t="shared" si="0"/>
        <v>18.5</v>
      </c>
    </row>
    <row r="8" spans="1:10">
      <c r="A8" t="s">
        <v>46</v>
      </c>
      <c r="B8" s="6">
        <f t="shared" ref="B8:I8" si="1">MEDIAN(B3:B6)</f>
        <v>3.5136523568126084E-2</v>
      </c>
      <c r="C8" s="23">
        <f t="shared" si="1"/>
        <v>31</v>
      </c>
      <c r="D8" s="8">
        <f t="shared" si="1"/>
        <v>3.5333594464029248E-2</v>
      </c>
      <c r="E8" s="24">
        <f t="shared" si="1"/>
        <v>21</v>
      </c>
      <c r="F8" s="10">
        <f t="shared" si="1"/>
        <v>5.7532188841201717E-2</v>
      </c>
      <c r="G8" s="25">
        <f t="shared" si="1"/>
        <v>24.5</v>
      </c>
      <c r="H8" s="12">
        <f t="shared" si="1"/>
        <v>8.569500674763833E-2</v>
      </c>
      <c r="I8" s="26">
        <f t="shared" si="1"/>
        <v>21.5</v>
      </c>
    </row>
    <row r="9" spans="1:10">
      <c r="A9" t="s">
        <v>48</v>
      </c>
      <c r="B9" s="6">
        <f>C9/registration!C53</f>
        <v>0.20353982300884957</v>
      </c>
      <c r="C9" s="23">
        <f>SUM(C3:C6)</f>
        <v>161</v>
      </c>
      <c r="D9" s="8">
        <f>E9/registration!C25</f>
        <v>0.15130434782608695</v>
      </c>
      <c r="E9" s="24">
        <f>SUM(E3:E6)</f>
        <v>87</v>
      </c>
      <c r="F9" s="10">
        <f>G9/registration!C11</f>
        <v>0.24552429667519182</v>
      </c>
      <c r="G9" s="25">
        <f>SUM(G3:G6)</f>
        <v>96</v>
      </c>
      <c r="H9" s="12">
        <f>I9/registration!C39</f>
        <v>0.34259259259259262</v>
      </c>
      <c r="I9" s="26">
        <f>SUM(I3:I6)</f>
        <v>74</v>
      </c>
    </row>
    <row r="10" spans="1:10">
      <c r="B10" s="30"/>
      <c r="C10" s="30"/>
      <c r="D10" s="30"/>
      <c r="E10" s="30"/>
      <c r="F10" s="30"/>
      <c r="G10" s="30"/>
      <c r="H10" s="30"/>
      <c r="I10" s="30"/>
    </row>
    <row r="11" spans="1:10">
      <c r="A11" s="1"/>
      <c r="B11" s="31"/>
      <c r="C11" s="32"/>
      <c r="D11" s="32"/>
      <c r="E11" s="33"/>
      <c r="F11" s="33"/>
      <c r="G11" s="35"/>
      <c r="H11" s="35"/>
      <c r="I11" s="35"/>
    </row>
    <row r="12" spans="1:10">
      <c r="A12" s="1" t="s">
        <v>51</v>
      </c>
      <c r="B12" s="187" t="s">
        <v>1</v>
      </c>
      <c r="C12" s="186"/>
      <c r="D12" s="188" t="s">
        <v>2</v>
      </c>
      <c r="E12" s="186"/>
      <c r="F12" s="189" t="s">
        <v>3</v>
      </c>
      <c r="G12" s="186"/>
      <c r="H12" s="185" t="s">
        <v>4</v>
      </c>
      <c r="I12" s="186"/>
    </row>
    <row r="13" spans="1:10">
      <c r="B13" s="2" t="s">
        <v>5</v>
      </c>
      <c r="C13" s="2" t="s">
        <v>6</v>
      </c>
      <c r="D13" s="3" t="s">
        <v>5</v>
      </c>
      <c r="E13" s="3" t="s">
        <v>6</v>
      </c>
      <c r="F13" s="4" t="s">
        <v>5</v>
      </c>
      <c r="G13" s="4" t="s">
        <v>6</v>
      </c>
      <c r="H13" s="5" t="s">
        <v>5</v>
      </c>
      <c r="I13" s="5" t="s">
        <v>6</v>
      </c>
    </row>
    <row r="14" spans="1:10">
      <c r="A14" t="s">
        <v>7</v>
      </c>
      <c r="B14" s="6">
        <f>registration!K54</f>
        <v>-0.04</v>
      </c>
      <c r="C14" s="7">
        <f>registration!I54</f>
        <v>-9</v>
      </c>
      <c r="D14" s="8">
        <f>registration!K26</f>
        <v>-7.9470198675496692E-2</v>
      </c>
      <c r="E14" s="9">
        <f>registration!I26</f>
        <v>-12</v>
      </c>
      <c r="F14" s="10">
        <f>registration!K12</f>
        <v>0.20512820512820512</v>
      </c>
      <c r="G14" s="11">
        <f>registration!I12</f>
        <v>16</v>
      </c>
      <c r="H14" s="12">
        <f>registration!K40</f>
        <v>4.0540540540540543E-2</v>
      </c>
      <c r="I14" s="13">
        <f>registration!I40</f>
        <v>3</v>
      </c>
    </row>
    <row r="15" spans="1:10">
      <c r="A15" t="s">
        <v>14</v>
      </c>
      <c r="B15" s="6">
        <f>registration!W54</f>
        <v>0.48148148148148145</v>
      </c>
      <c r="C15" s="7">
        <f>registration!U54</f>
        <v>104</v>
      </c>
      <c r="D15" s="8">
        <f>registration!W26</f>
        <v>0.43165467625899279</v>
      </c>
      <c r="E15" s="9">
        <f>registration!U26</f>
        <v>60</v>
      </c>
      <c r="F15" s="10">
        <f>registration!W12</f>
        <v>0.26595744680851063</v>
      </c>
      <c r="G15" s="11">
        <f>registration!U12</f>
        <v>25</v>
      </c>
      <c r="H15" s="12">
        <f>registration!W40</f>
        <v>0.5714285714285714</v>
      </c>
      <c r="I15" s="13">
        <f>registration!U40</f>
        <v>44</v>
      </c>
      <c r="J15" s="39" t="s">
        <v>54</v>
      </c>
    </row>
    <row r="16" spans="1:10">
      <c r="A16" t="s">
        <v>17</v>
      </c>
      <c r="B16" s="6">
        <f>registration!AI54</f>
        <v>4.3749999999999997E-2</v>
      </c>
      <c r="C16" s="7">
        <f>registration!AG54</f>
        <v>14</v>
      </c>
      <c r="D16" s="8">
        <f>registration!AI26</f>
        <v>0</v>
      </c>
      <c r="E16" s="9">
        <f>registration!AG26</f>
        <v>0</v>
      </c>
      <c r="F16" s="10">
        <f>registration!AI12</f>
        <v>0.26890756302521007</v>
      </c>
      <c r="G16" s="11">
        <f>registration!AG12</f>
        <v>32</v>
      </c>
      <c r="H16" s="12">
        <f>registration!AI40</f>
        <v>0.11570247933884298</v>
      </c>
      <c r="I16" s="13">
        <f>registration!AG40</f>
        <v>14</v>
      </c>
      <c r="J16" t="s">
        <v>19</v>
      </c>
    </row>
    <row r="17" spans="1:10">
      <c r="A17" s="14" t="s">
        <v>20</v>
      </c>
      <c r="B17" s="15">
        <f>registration!AU54</f>
        <v>-9.880239520958084E-2</v>
      </c>
      <c r="C17" s="16">
        <f>registration!AS54</f>
        <v>-33</v>
      </c>
      <c r="D17" s="17">
        <f>registration!AU26</f>
        <v>-0.135678391959799</v>
      </c>
      <c r="E17" s="18">
        <f>registration!AS26</f>
        <v>-27</v>
      </c>
      <c r="F17" s="19">
        <f>registration!AU12</f>
        <v>0.17218543046357615</v>
      </c>
      <c r="G17" s="20">
        <f>registration!AS12</f>
        <v>26</v>
      </c>
      <c r="H17" s="21">
        <f>registration!AU40</f>
        <v>-4.4444444444444446E-2</v>
      </c>
      <c r="I17" s="22">
        <f>registration!AS40</f>
        <v>-6</v>
      </c>
    </row>
    <row r="18" spans="1:10">
      <c r="A18" t="s">
        <v>35</v>
      </c>
      <c r="B18" s="6">
        <f t="shared" ref="B18:I18" si="2">AVERAGE(B14:B17)</f>
        <v>9.6607271567975161E-2</v>
      </c>
      <c r="C18" s="23">
        <f t="shared" si="2"/>
        <v>19</v>
      </c>
      <c r="D18" s="8">
        <f t="shared" si="2"/>
        <v>5.412652140592427E-2</v>
      </c>
      <c r="E18" s="24">
        <f t="shared" si="2"/>
        <v>5.25</v>
      </c>
      <c r="F18" s="10">
        <f t="shared" si="2"/>
        <v>0.22804466135637549</v>
      </c>
      <c r="G18" s="25">
        <f t="shared" si="2"/>
        <v>24.75</v>
      </c>
      <c r="H18" s="12">
        <f t="shared" si="2"/>
        <v>0.17080678671587765</v>
      </c>
      <c r="I18" s="26">
        <f t="shared" si="2"/>
        <v>13.75</v>
      </c>
    </row>
    <row r="19" spans="1:10">
      <c r="A19" t="s">
        <v>46</v>
      </c>
      <c r="B19" s="6">
        <f t="shared" ref="B19:I19" si="3">MEDIAN(B14:B17)</f>
        <v>1.8749999999999947E-3</v>
      </c>
      <c r="C19" s="23">
        <f t="shared" si="3"/>
        <v>2.5</v>
      </c>
      <c r="D19" s="8">
        <f t="shared" si="3"/>
        <v>-3.9735099337748346E-2</v>
      </c>
      <c r="E19" s="24">
        <f t="shared" si="3"/>
        <v>-6</v>
      </c>
      <c r="F19" s="10">
        <f t="shared" si="3"/>
        <v>0.23554282596835788</v>
      </c>
      <c r="G19" s="25">
        <f t="shared" si="3"/>
        <v>25.5</v>
      </c>
      <c r="H19" s="12">
        <f t="shared" si="3"/>
        <v>7.8121509939691761E-2</v>
      </c>
      <c r="I19" s="26">
        <f t="shared" si="3"/>
        <v>8.5</v>
      </c>
    </row>
    <row r="20" spans="1:10">
      <c r="A20" t="s">
        <v>48</v>
      </c>
      <c r="B20" s="6">
        <f>C20/registration!C54</f>
        <v>0.33777777777777779</v>
      </c>
      <c r="C20" s="23">
        <f>SUM(C14:C17)</f>
        <v>76</v>
      </c>
      <c r="D20" s="8">
        <f>E20/registration!C26</f>
        <v>0.13907284768211919</v>
      </c>
      <c r="E20" s="24">
        <f>SUM(E14:E17)</f>
        <v>21</v>
      </c>
      <c r="F20" s="10">
        <f>G20/registration!C12</f>
        <v>1.2692307692307692</v>
      </c>
      <c r="G20" s="25">
        <f>SUM(G14:G17)</f>
        <v>99</v>
      </c>
      <c r="H20" s="12">
        <f>I20/registration!C40</f>
        <v>0.7432432432432432</v>
      </c>
      <c r="I20" s="26">
        <f>SUM(I14:I17)</f>
        <v>55</v>
      </c>
    </row>
    <row r="21" spans="1:10" ht="15.75" customHeight="1">
      <c r="B21" s="30"/>
      <c r="C21" s="30"/>
      <c r="D21" s="30"/>
      <c r="E21" s="30"/>
      <c r="F21" s="30"/>
      <c r="G21" s="30"/>
      <c r="H21" s="30"/>
      <c r="I21" s="30"/>
    </row>
    <row r="22" spans="1:10" ht="15.75" customHeight="1">
      <c r="B22" s="30"/>
      <c r="C22" s="30"/>
      <c r="D22" s="30"/>
      <c r="E22" s="30"/>
      <c r="F22" s="30"/>
      <c r="G22" s="30"/>
      <c r="H22" s="30"/>
      <c r="I22" s="30"/>
    </row>
    <row r="23" spans="1:10" ht="15.75" customHeight="1">
      <c r="A23" s="1" t="s">
        <v>59</v>
      </c>
      <c r="B23" s="187" t="s">
        <v>1</v>
      </c>
      <c r="C23" s="186"/>
      <c r="D23" s="188" t="s">
        <v>2</v>
      </c>
      <c r="E23" s="186"/>
      <c r="F23" s="189" t="s">
        <v>3</v>
      </c>
      <c r="G23" s="186"/>
      <c r="H23" s="185" t="s">
        <v>4</v>
      </c>
      <c r="I23" s="186"/>
    </row>
    <row r="24" spans="1:10" ht="15.75" customHeight="1">
      <c r="B24" s="2" t="s">
        <v>5</v>
      </c>
      <c r="C24" s="2" t="s">
        <v>6</v>
      </c>
      <c r="D24" s="3" t="s">
        <v>5</v>
      </c>
      <c r="E24" s="3" t="s">
        <v>6</v>
      </c>
      <c r="F24" s="4" t="s">
        <v>5</v>
      </c>
      <c r="G24" s="4" t="s">
        <v>6</v>
      </c>
      <c r="H24" s="5" t="s">
        <v>5</v>
      </c>
      <c r="I24" s="5" t="s">
        <v>6</v>
      </c>
    </row>
    <row r="25" spans="1:10" ht="15.75" customHeight="1">
      <c r="A25" t="s">
        <v>7</v>
      </c>
      <c r="B25" s="6">
        <f>registration!K55</f>
        <v>-3.9274924471299093E-2</v>
      </c>
      <c r="C25" s="7">
        <f>registration!I55</f>
        <v>-13</v>
      </c>
      <c r="D25" s="8">
        <f>registration!K27</f>
        <v>-3.8135593220338986E-2</v>
      </c>
      <c r="E25" s="9">
        <f>registration!I27</f>
        <v>-9</v>
      </c>
      <c r="F25" s="10">
        <f>registration!K13</f>
        <v>0.1223021582733813</v>
      </c>
      <c r="G25" s="11">
        <f>registration!I13</f>
        <v>17</v>
      </c>
      <c r="H25" s="12">
        <f>registration!K41</f>
        <v>-4.2105263157894736E-2</v>
      </c>
      <c r="I25" s="13">
        <f>registration!I41</f>
        <v>-4</v>
      </c>
    </row>
    <row r="26" spans="1:10" ht="15.75" customHeight="1">
      <c r="A26" t="s">
        <v>14</v>
      </c>
      <c r="B26" s="6">
        <f>registration!W55</f>
        <v>0.32075471698113206</v>
      </c>
      <c r="C26" s="7">
        <f>registration!U55</f>
        <v>102</v>
      </c>
      <c r="D26" s="8">
        <f>registration!W27</f>
        <v>0.22466960352422907</v>
      </c>
      <c r="E26" s="9">
        <f>registration!U27</f>
        <v>51</v>
      </c>
      <c r="F26" s="10">
        <f>registration!W13</f>
        <v>0.12179487179487179</v>
      </c>
      <c r="G26" s="11">
        <f>registration!U13</f>
        <v>19</v>
      </c>
      <c r="H26" s="12">
        <f>registration!W41</f>
        <v>0.56043956043956045</v>
      </c>
      <c r="I26" s="13">
        <f>registration!U41</f>
        <v>51</v>
      </c>
      <c r="J26" t="s">
        <v>16</v>
      </c>
    </row>
    <row r="27" spans="1:10" ht="15.75" customHeight="1">
      <c r="A27" t="s">
        <v>17</v>
      </c>
      <c r="B27" s="6">
        <f>registration!AI55</f>
        <v>8.3333333333333329E-2</v>
      </c>
      <c r="C27" s="7">
        <f>registration!AG55</f>
        <v>35</v>
      </c>
      <c r="D27" s="8">
        <f>registration!AI27</f>
        <v>7.1942446043165471E-3</v>
      </c>
      <c r="E27" s="9">
        <f>registration!AG27</f>
        <v>2</v>
      </c>
      <c r="F27" s="10">
        <f>registration!AI13</f>
        <v>0.14285714285714285</v>
      </c>
      <c r="G27" s="11">
        <f>registration!AG13</f>
        <v>25</v>
      </c>
      <c r="H27" s="12">
        <f>registration!AI41</f>
        <v>0.23239436619718309</v>
      </c>
      <c r="I27" s="13">
        <f>registration!AG41</f>
        <v>33</v>
      </c>
      <c r="J27" t="s">
        <v>19</v>
      </c>
    </row>
    <row r="28" spans="1:10" ht="15.75" customHeight="1">
      <c r="A28" s="14" t="s">
        <v>20</v>
      </c>
      <c r="B28" s="15">
        <f>registration!AU55</f>
        <v>-2.197802197802198E-2</v>
      </c>
      <c r="C28" s="16">
        <f>registration!AS55</f>
        <v>-10</v>
      </c>
      <c r="D28" s="17">
        <f>registration!AU27</f>
        <v>-0.05</v>
      </c>
      <c r="E28" s="18">
        <f>registration!AS27</f>
        <v>-14</v>
      </c>
      <c r="F28" s="19">
        <f>registration!AU13</f>
        <v>0.14499999999999999</v>
      </c>
      <c r="G28" s="20">
        <f>registration!AS13</f>
        <v>29</v>
      </c>
      <c r="H28" s="21">
        <f>registration!AU41</f>
        <v>2.2857142857142857E-2</v>
      </c>
      <c r="I28" s="22">
        <f>registration!AS41</f>
        <v>4</v>
      </c>
    </row>
    <row r="29" spans="1:10" ht="15.75" customHeight="1">
      <c r="A29" t="s">
        <v>35</v>
      </c>
      <c r="B29" s="6">
        <f t="shared" ref="B29:I29" si="4">AVERAGE(B25:B28)</f>
        <v>8.570877596628608E-2</v>
      </c>
      <c r="C29" s="23">
        <f t="shared" si="4"/>
        <v>28.5</v>
      </c>
      <c r="D29" s="8">
        <f t="shared" si="4"/>
        <v>3.5932063727051655E-2</v>
      </c>
      <c r="E29" s="24">
        <f t="shared" si="4"/>
        <v>7.5</v>
      </c>
      <c r="F29" s="10">
        <f t="shared" si="4"/>
        <v>0.13298854323134898</v>
      </c>
      <c r="G29" s="25">
        <f t="shared" si="4"/>
        <v>22.5</v>
      </c>
      <c r="H29" s="12">
        <f t="shared" si="4"/>
        <v>0.19339645158399793</v>
      </c>
      <c r="I29" s="26">
        <f t="shared" si="4"/>
        <v>21</v>
      </c>
    </row>
    <row r="30" spans="1:10" ht="15.75" customHeight="1">
      <c r="A30" t="s">
        <v>46</v>
      </c>
      <c r="B30" s="6">
        <f t="shared" ref="B30:I30" si="5">MEDIAN(B25:B28)</f>
        <v>3.0677655677655676E-2</v>
      </c>
      <c r="C30" s="23">
        <f t="shared" si="5"/>
        <v>12.5</v>
      </c>
      <c r="D30" s="8">
        <f t="shared" si="5"/>
        <v>-1.5470674308011217E-2</v>
      </c>
      <c r="E30" s="24">
        <f t="shared" si="5"/>
        <v>-3.5</v>
      </c>
      <c r="F30" s="10">
        <f t="shared" si="5"/>
        <v>0.13257965056526208</v>
      </c>
      <c r="G30" s="25">
        <f t="shared" si="5"/>
        <v>22</v>
      </c>
      <c r="H30" s="12">
        <f t="shared" si="5"/>
        <v>0.12762575452716299</v>
      </c>
      <c r="I30" s="26">
        <f t="shared" si="5"/>
        <v>18.5</v>
      </c>
    </row>
    <row r="31" spans="1:10" ht="15.75" customHeight="1">
      <c r="A31" t="s">
        <v>48</v>
      </c>
      <c r="B31" s="6">
        <f>C31/registration!C55</f>
        <v>0.34441087613293053</v>
      </c>
      <c r="C31" s="23">
        <f>SUM(C25:C28)</f>
        <v>114</v>
      </c>
      <c r="D31" s="8">
        <f>E31/registration!C27</f>
        <v>0.1271186440677966</v>
      </c>
      <c r="E31" s="24">
        <f>SUM(E25:E28)</f>
        <v>30</v>
      </c>
      <c r="F31" s="10">
        <f>G31/registration!C13</f>
        <v>0.64748201438848918</v>
      </c>
      <c r="G31" s="25">
        <f>SUM(G25:G28)</f>
        <v>90</v>
      </c>
      <c r="H31" s="12">
        <f>I31/registration!C41</f>
        <v>0.88421052631578945</v>
      </c>
      <c r="I31" s="26">
        <f>SUM(I25:I28)</f>
        <v>84</v>
      </c>
    </row>
    <row r="32" spans="1:10" ht="15.75" customHeight="1">
      <c r="B32" s="30"/>
      <c r="C32" s="30"/>
      <c r="D32" s="30"/>
      <c r="E32" s="30"/>
      <c r="F32" s="30"/>
      <c r="G32" s="30"/>
      <c r="H32" s="30"/>
      <c r="I32" s="30"/>
    </row>
    <row r="33" spans="1:10" ht="15.75" customHeight="1">
      <c r="B33" s="30"/>
      <c r="C33" s="30"/>
      <c r="D33" s="30"/>
      <c r="E33" s="30"/>
      <c r="F33" s="30"/>
      <c r="G33" s="30"/>
      <c r="H33" s="30"/>
      <c r="I33" s="30"/>
    </row>
    <row r="34" spans="1:10" ht="15.75" customHeight="1">
      <c r="A34" s="1" t="s">
        <v>52</v>
      </c>
      <c r="B34" s="187" t="s">
        <v>1</v>
      </c>
      <c r="C34" s="186"/>
      <c r="D34" s="188" t="s">
        <v>2</v>
      </c>
      <c r="E34" s="186"/>
      <c r="F34" s="189" t="s">
        <v>3</v>
      </c>
      <c r="G34" s="186"/>
      <c r="H34" s="185" t="s">
        <v>4</v>
      </c>
      <c r="I34" s="186"/>
    </row>
    <row r="35" spans="1:10" ht="15.75" customHeight="1">
      <c r="B35" s="2" t="s">
        <v>5</v>
      </c>
      <c r="C35" s="2" t="s">
        <v>6</v>
      </c>
      <c r="D35" s="3" t="s">
        <v>5</v>
      </c>
      <c r="E35" s="3" t="s">
        <v>6</v>
      </c>
      <c r="F35" s="4" t="s">
        <v>5</v>
      </c>
      <c r="G35" s="4" t="s">
        <v>6</v>
      </c>
      <c r="H35" s="5" t="s">
        <v>5</v>
      </c>
      <c r="I35" s="5" t="s">
        <v>6</v>
      </c>
    </row>
    <row r="36" spans="1:10" ht="15.75" customHeight="1">
      <c r="A36" t="s">
        <v>17</v>
      </c>
      <c r="B36" s="6">
        <f>registration!AI45</f>
        <v>-2.6315789473684209E-2</v>
      </c>
      <c r="C36" s="7">
        <f>registration!AG45</f>
        <v>-2</v>
      </c>
      <c r="D36" s="8">
        <f>registration!AI17</f>
        <v>-9.3023255813953487E-2</v>
      </c>
      <c r="E36" s="9">
        <f>registration!AG17</f>
        <v>-4</v>
      </c>
      <c r="F36" s="11" t="s">
        <v>53</v>
      </c>
      <c r="G36" s="11" t="s">
        <v>53</v>
      </c>
      <c r="H36" s="12">
        <f>registration!AI31</f>
        <v>6.0606060606060608E-2</v>
      </c>
      <c r="I36" s="13">
        <f>registration!AG31</f>
        <v>2</v>
      </c>
    </row>
    <row r="37" spans="1:10" ht="15.75" customHeight="1">
      <c r="A37" s="14" t="s">
        <v>20</v>
      </c>
      <c r="B37" s="15">
        <f>registration!AU45</f>
        <v>-0.21621621621621623</v>
      </c>
      <c r="C37" s="16">
        <f>registration!AS45</f>
        <v>-16</v>
      </c>
      <c r="D37" s="17">
        <f>registration!AU17</f>
        <v>-0.25641025641025639</v>
      </c>
      <c r="E37" s="18">
        <f>registration!AS17</f>
        <v>-10</v>
      </c>
      <c r="F37" s="19">
        <f>registration!AU3</f>
        <v>5.8823529411764705E-2</v>
      </c>
      <c r="G37" s="20">
        <f>registration!AS3</f>
        <v>2</v>
      </c>
      <c r="H37" s="21">
        <f>registration!AU31</f>
        <v>-0.17142857142857143</v>
      </c>
      <c r="I37" s="22">
        <f>registration!AS31</f>
        <v>-6</v>
      </c>
    </row>
    <row r="38" spans="1:10" ht="15.75" customHeight="1">
      <c r="A38" t="s">
        <v>35</v>
      </c>
      <c r="B38" s="6">
        <f t="shared" ref="B38:I38" si="6">AVERAGE(B36:B37)</f>
        <v>-0.12126600284495022</v>
      </c>
      <c r="C38" s="23">
        <f t="shared" si="6"/>
        <v>-9</v>
      </c>
      <c r="D38" s="8">
        <f t="shared" si="6"/>
        <v>-0.17471675611210494</v>
      </c>
      <c r="E38" s="24">
        <f t="shared" si="6"/>
        <v>-7</v>
      </c>
      <c r="F38" s="10">
        <f t="shared" si="6"/>
        <v>5.8823529411764705E-2</v>
      </c>
      <c r="G38" s="25">
        <f t="shared" si="6"/>
        <v>2</v>
      </c>
      <c r="H38" s="12">
        <f t="shared" si="6"/>
        <v>-5.5411255411255411E-2</v>
      </c>
      <c r="I38" s="26">
        <f t="shared" si="6"/>
        <v>-2</v>
      </c>
    </row>
    <row r="39" spans="1:10" ht="15.75" customHeight="1">
      <c r="A39" t="s">
        <v>46</v>
      </c>
      <c r="B39" s="6">
        <f t="shared" ref="B39:I39" si="7">MEDIAN(B36:B37)</f>
        <v>-0.12126600284495022</v>
      </c>
      <c r="C39" s="23">
        <f t="shared" si="7"/>
        <v>-9</v>
      </c>
      <c r="D39" s="8">
        <f t="shared" si="7"/>
        <v>-0.17471675611210494</v>
      </c>
      <c r="E39" s="24">
        <f t="shared" si="7"/>
        <v>-7</v>
      </c>
      <c r="F39" s="10">
        <f t="shared" si="7"/>
        <v>5.8823529411764705E-2</v>
      </c>
      <c r="G39" s="25">
        <f t="shared" si="7"/>
        <v>2</v>
      </c>
      <c r="H39" s="12">
        <f t="shared" si="7"/>
        <v>-5.5411255411255411E-2</v>
      </c>
      <c r="I39" s="26">
        <f t="shared" si="7"/>
        <v>-2</v>
      </c>
    </row>
    <row r="40" spans="1:10" ht="15.75" customHeight="1">
      <c r="A40" t="s">
        <v>81</v>
      </c>
      <c r="B40" s="6">
        <f>C40/registration!AA45</f>
        <v>-0.23684210526315788</v>
      </c>
      <c r="C40" s="23">
        <f>SUM(C36:C37)</f>
        <v>-18</v>
      </c>
      <c r="D40" s="8">
        <f>E40/registration!AA17</f>
        <v>-0.32558139534883723</v>
      </c>
      <c r="E40" s="24">
        <f>SUM(E36:E37)</f>
        <v>-14</v>
      </c>
      <c r="F40" s="10">
        <f>G40/registration!AM3</f>
        <v>5.8823529411764705E-2</v>
      </c>
      <c r="G40" s="25">
        <f>SUM(G36:G37)</f>
        <v>2</v>
      </c>
      <c r="H40" s="12">
        <f>I40/registration!AA31</f>
        <v>-0.12121212121212122</v>
      </c>
      <c r="I40" s="26">
        <f>SUM(I36:I37)</f>
        <v>-4</v>
      </c>
    </row>
    <row r="41" spans="1:10" ht="15.75" customHeight="1">
      <c r="A41" s="1"/>
      <c r="B41" s="31"/>
      <c r="C41" s="32"/>
      <c r="D41" s="32"/>
      <c r="E41" s="33"/>
      <c r="F41" s="33"/>
      <c r="G41" s="35"/>
      <c r="H41" s="35"/>
      <c r="I41" s="35"/>
    </row>
    <row r="42" spans="1:10" ht="15.75" customHeight="1">
      <c r="A42" s="1"/>
      <c r="B42" s="31"/>
      <c r="C42" s="32"/>
      <c r="D42" s="32"/>
      <c r="E42" s="33"/>
      <c r="F42" s="33"/>
      <c r="G42" s="35"/>
      <c r="H42" s="35"/>
      <c r="I42" s="35"/>
    </row>
    <row r="43" spans="1:10" ht="15.75" customHeight="1">
      <c r="A43" s="1" t="s">
        <v>61</v>
      </c>
      <c r="B43" s="187" t="s">
        <v>88</v>
      </c>
      <c r="C43" s="186"/>
      <c r="D43" s="188" t="s">
        <v>89</v>
      </c>
      <c r="E43" s="186"/>
      <c r="F43" s="189" t="s">
        <v>90</v>
      </c>
      <c r="G43" s="186"/>
      <c r="H43" s="185" t="s">
        <v>91</v>
      </c>
      <c r="I43" s="186"/>
    </row>
    <row r="44" spans="1:10" ht="15.75" customHeight="1">
      <c r="B44" s="2" t="s">
        <v>5</v>
      </c>
      <c r="C44" s="2" t="s">
        <v>6</v>
      </c>
      <c r="D44" s="3" t="s">
        <v>5</v>
      </c>
      <c r="E44" s="3" t="s">
        <v>6</v>
      </c>
      <c r="F44" s="4" t="s">
        <v>5</v>
      </c>
      <c r="G44" s="4" t="s">
        <v>6</v>
      </c>
      <c r="H44" s="5" t="s">
        <v>5</v>
      </c>
      <c r="I44" s="5" t="s">
        <v>6</v>
      </c>
    </row>
    <row r="45" spans="1:10" ht="15.75" customHeight="1">
      <c r="A45" t="s">
        <v>7</v>
      </c>
      <c r="B45" s="6">
        <f>registration!K46</f>
        <v>-0.11940298507462686</v>
      </c>
      <c r="C45" s="7">
        <f>registration!I46</f>
        <v>-16</v>
      </c>
      <c r="D45" s="8">
        <f>registration!K18</f>
        <v>-0.10588235294117647</v>
      </c>
      <c r="E45" s="9">
        <f>registration!I18</f>
        <v>-9</v>
      </c>
      <c r="F45" s="10">
        <f>registration!K4</f>
        <v>0.25</v>
      </c>
      <c r="G45" s="11">
        <f>registration!I4</f>
        <v>10</v>
      </c>
      <c r="H45" s="12">
        <f>registration!K32</f>
        <v>-0.14285714285714285</v>
      </c>
      <c r="I45" s="13">
        <f>registration!I32</f>
        <v>-7</v>
      </c>
    </row>
    <row r="46" spans="1:10" ht="15.75" customHeight="1">
      <c r="A46" t="s">
        <v>14</v>
      </c>
      <c r="B46" s="6">
        <f>registration!W46</f>
        <v>-3.3898305084745763E-2</v>
      </c>
      <c r="C46" s="7">
        <f>registration!U46</f>
        <v>-4</v>
      </c>
      <c r="D46" s="8">
        <f>registration!W18</f>
        <v>-1.3157894736842105E-2</v>
      </c>
      <c r="E46" s="9">
        <f>registration!U18</f>
        <v>-1</v>
      </c>
      <c r="F46" s="10">
        <f>registration!W4</f>
        <v>0.32</v>
      </c>
      <c r="G46" s="11">
        <f>registration!U4</f>
        <v>16</v>
      </c>
      <c r="H46" s="12">
        <f>registration!W32</f>
        <v>-7.1428571428571425E-2</v>
      </c>
      <c r="I46" s="13">
        <f>registration!U32</f>
        <v>-3</v>
      </c>
      <c r="J46" t="s">
        <v>94</v>
      </c>
    </row>
    <row r="47" spans="1:10" ht="15.75" customHeight="1">
      <c r="A47" t="s">
        <v>17</v>
      </c>
      <c r="B47" s="6">
        <f>registration!AI46</f>
        <v>7.8947368421052627E-2</v>
      </c>
      <c r="C47" s="7">
        <f>registration!AG46</f>
        <v>9</v>
      </c>
      <c r="D47" s="8">
        <f>registration!AI18</f>
        <v>0.04</v>
      </c>
      <c r="E47" s="9">
        <f>registration!AG18</f>
        <v>3</v>
      </c>
      <c r="F47" s="10">
        <f>registration!AI4</f>
        <v>-0.12121212121212122</v>
      </c>
      <c r="G47" s="11">
        <f>registration!AG4</f>
        <v>-8</v>
      </c>
      <c r="H47" s="12">
        <f>registration!AI32</f>
        <v>0.15384615384615385</v>
      </c>
      <c r="I47" s="13">
        <f>registration!AG32</f>
        <v>6</v>
      </c>
      <c r="J47" t="s">
        <v>19</v>
      </c>
    </row>
    <row r="48" spans="1:10" ht="15.75" customHeight="1">
      <c r="A48" s="14" t="s">
        <v>20</v>
      </c>
      <c r="B48" s="15">
        <f>registration!AU46</f>
        <v>-0.17073170731707318</v>
      </c>
      <c r="C48" s="16">
        <f>registration!AS46</f>
        <v>-21</v>
      </c>
      <c r="D48" s="17">
        <f>registration!AU18</f>
        <v>-0.29487179487179488</v>
      </c>
      <c r="E48" s="18">
        <f>registration!AS18</f>
        <v>-23</v>
      </c>
      <c r="F48" s="19">
        <f>registration!AU4</f>
        <v>5.1724137931034482E-2</v>
      </c>
      <c r="G48" s="20">
        <f>registration!AS4</f>
        <v>3</v>
      </c>
      <c r="H48" s="21">
        <f>registration!AU32</f>
        <v>4.4444444444444446E-2</v>
      </c>
      <c r="I48" s="22">
        <f>registration!AS32</f>
        <v>2</v>
      </c>
    </row>
    <row r="49" spans="1:10" ht="15.75" customHeight="1">
      <c r="A49" t="s">
        <v>35</v>
      </c>
      <c r="B49" s="6">
        <f t="shared" ref="B49:I49" si="8">AVERAGE(B45:B48)</f>
        <v>-6.1271407263848297E-2</v>
      </c>
      <c r="C49" s="23">
        <f t="shared" si="8"/>
        <v>-8</v>
      </c>
      <c r="D49" s="8">
        <f t="shared" si="8"/>
        <v>-9.3478010637453368E-2</v>
      </c>
      <c r="E49" s="24">
        <f t="shared" si="8"/>
        <v>-7.5</v>
      </c>
      <c r="F49" s="10">
        <f t="shared" si="8"/>
        <v>0.12512800417972833</v>
      </c>
      <c r="G49" s="25">
        <f t="shared" si="8"/>
        <v>5.25</v>
      </c>
      <c r="H49" s="12">
        <f t="shared" si="8"/>
        <v>-3.9987789987789932E-3</v>
      </c>
      <c r="I49" s="26">
        <f t="shared" si="8"/>
        <v>-0.5</v>
      </c>
    </row>
    <row r="50" spans="1:10" ht="15.75" customHeight="1">
      <c r="A50" t="s">
        <v>46</v>
      </c>
      <c r="B50" s="6">
        <f t="shared" ref="B50:I50" si="9">MEDIAN(B45:B48)</f>
        <v>-7.6650645079686316E-2</v>
      </c>
      <c r="C50" s="23">
        <f t="shared" si="9"/>
        <v>-10</v>
      </c>
      <c r="D50" s="8">
        <f t="shared" si="9"/>
        <v>-5.9520123839009287E-2</v>
      </c>
      <c r="E50" s="24">
        <f t="shared" si="9"/>
        <v>-5</v>
      </c>
      <c r="F50" s="10">
        <f t="shared" si="9"/>
        <v>0.15086206896551724</v>
      </c>
      <c r="G50" s="25">
        <f t="shared" si="9"/>
        <v>6.5</v>
      </c>
      <c r="H50" s="12">
        <f t="shared" si="9"/>
        <v>-1.3492063492063486E-2</v>
      </c>
      <c r="I50" s="26">
        <f t="shared" si="9"/>
        <v>-0.5</v>
      </c>
    </row>
    <row r="51" spans="1:10" ht="15.75" customHeight="1">
      <c r="A51" t="s">
        <v>48</v>
      </c>
      <c r="B51" s="6">
        <f>C51/registration!C46</f>
        <v>-0.23880597014925373</v>
      </c>
      <c r="C51" s="23">
        <f>SUM(C45:C48)</f>
        <v>-32</v>
      </c>
      <c r="D51" s="8">
        <f>E51/registration!C18</f>
        <v>-0.35294117647058826</v>
      </c>
      <c r="E51" s="24">
        <f>SUM(E45:E48)</f>
        <v>-30</v>
      </c>
      <c r="F51" s="10">
        <f>G51/registration!C4</f>
        <v>0.52500000000000002</v>
      </c>
      <c r="G51" s="25">
        <f>SUM(G45:G48)</f>
        <v>21</v>
      </c>
      <c r="H51" s="12">
        <f>I51/registration!C32</f>
        <v>-4.0816326530612242E-2</v>
      </c>
      <c r="I51" s="26">
        <f>SUM(I45:I48)</f>
        <v>-2</v>
      </c>
    </row>
    <row r="52" spans="1:10" ht="15.75" customHeight="1">
      <c r="A52" s="1"/>
      <c r="B52" s="31"/>
      <c r="C52" s="32"/>
      <c r="D52" s="32"/>
      <c r="E52" s="33"/>
      <c r="F52" s="33"/>
      <c r="G52" s="35"/>
      <c r="H52" s="35"/>
      <c r="I52" s="35"/>
    </row>
    <row r="53" spans="1:10" ht="15.75" customHeight="1">
      <c r="A53" s="1"/>
      <c r="B53" s="31"/>
      <c r="C53" s="32"/>
      <c r="D53" s="32"/>
      <c r="E53" s="33"/>
      <c r="F53" s="33"/>
      <c r="G53" s="35"/>
      <c r="H53" s="35"/>
      <c r="I53" s="35"/>
    </row>
    <row r="54" spans="1:10" ht="15.75" customHeight="1">
      <c r="A54" s="1" t="s">
        <v>66</v>
      </c>
      <c r="B54" s="187" t="s">
        <v>1</v>
      </c>
      <c r="C54" s="186"/>
      <c r="D54" s="188" t="s">
        <v>2</v>
      </c>
      <c r="E54" s="186"/>
      <c r="F54" s="189" t="s">
        <v>3</v>
      </c>
      <c r="G54" s="186"/>
      <c r="H54" s="185" t="s">
        <v>4</v>
      </c>
      <c r="I54" s="186"/>
    </row>
    <row r="55" spans="1:10" ht="15.75" customHeight="1">
      <c r="B55" s="2" t="s">
        <v>5</v>
      </c>
      <c r="C55" s="2" t="s">
        <v>6</v>
      </c>
      <c r="D55" s="3" t="s">
        <v>5</v>
      </c>
      <c r="E55" s="3" t="s">
        <v>6</v>
      </c>
      <c r="F55" s="4" t="s">
        <v>5</v>
      </c>
      <c r="G55" s="4" t="s">
        <v>6</v>
      </c>
      <c r="H55" s="5" t="s">
        <v>5</v>
      </c>
      <c r="I55" s="5" t="s">
        <v>6</v>
      </c>
    </row>
    <row r="56" spans="1:10" ht="15.75" customHeight="1">
      <c r="A56" t="s">
        <v>7</v>
      </c>
      <c r="B56" s="6">
        <f>registration!K47</f>
        <v>7.6923076923076927E-2</v>
      </c>
      <c r="C56" s="7">
        <f>registration!I47</f>
        <v>7</v>
      </c>
      <c r="D56" s="8">
        <f>registration!K19</f>
        <v>-4.5454545454545456E-2</v>
      </c>
      <c r="E56" s="9">
        <f>registration!I19</f>
        <v>-3</v>
      </c>
      <c r="F56" s="10">
        <f>registration!K5</f>
        <v>0.15789473684210525</v>
      </c>
      <c r="G56" s="11">
        <f>registration!I5</f>
        <v>6</v>
      </c>
      <c r="H56" s="12">
        <f>registration!K33</f>
        <v>0.4</v>
      </c>
      <c r="I56" s="13">
        <f>registration!I33</f>
        <v>10</v>
      </c>
    </row>
    <row r="57" spans="1:10" ht="15.75" customHeight="1">
      <c r="A57" t="s">
        <v>14</v>
      </c>
      <c r="B57" s="6">
        <f>registration!W47</f>
        <v>0.32653061224489793</v>
      </c>
      <c r="C57" s="7">
        <f>registration!U47</f>
        <v>32</v>
      </c>
      <c r="D57" s="8">
        <f>registration!W19</f>
        <v>0.2857142857142857</v>
      </c>
      <c r="E57" s="9">
        <f>registration!U19</f>
        <v>18</v>
      </c>
      <c r="F57" s="10">
        <f>registration!W5</f>
        <v>0.20454545454545456</v>
      </c>
      <c r="G57" s="11">
        <f>registration!U5</f>
        <v>9</v>
      </c>
      <c r="H57" s="12">
        <f>registration!W33</f>
        <v>0.4</v>
      </c>
      <c r="I57" s="13">
        <f>registration!U33</f>
        <v>14</v>
      </c>
    </row>
    <row r="58" spans="1:10" ht="15.75" customHeight="1">
      <c r="A58" t="s">
        <v>17</v>
      </c>
      <c r="B58" s="6">
        <f>registration!AI47</f>
        <v>5.3846153846153849E-2</v>
      </c>
      <c r="C58" s="7">
        <f>registration!AG47</f>
        <v>7</v>
      </c>
      <c r="D58" s="8">
        <f>registration!AI19</f>
        <v>1.2345679012345678E-2</v>
      </c>
      <c r="E58" s="9">
        <f>registration!AG19</f>
        <v>1</v>
      </c>
      <c r="F58" s="10">
        <f>registration!AI5</f>
        <v>0.11320754716981132</v>
      </c>
      <c r="G58" s="11">
        <f>registration!AG5</f>
        <v>6</v>
      </c>
      <c r="H58" s="89">
        <f>registration!AI33</f>
        <v>0.12244897959183673</v>
      </c>
      <c r="I58" s="13">
        <f>registration!AG33</f>
        <v>6</v>
      </c>
      <c r="J58" t="s">
        <v>107</v>
      </c>
    </row>
    <row r="59" spans="1:10" ht="15.75" customHeight="1">
      <c r="A59" s="14" t="s">
        <v>20</v>
      </c>
      <c r="B59" s="15">
        <f>registration!AU47</f>
        <v>2.9197080291970802E-2</v>
      </c>
      <c r="C59" s="16">
        <f>registration!AS47</f>
        <v>4</v>
      </c>
      <c r="D59" s="17">
        <f>registration!AU19</f>
        <v>7.3170731707317069E-2</v>
      </c>
      <c r="E59" s="18">
        <f>registration!AS19</f>
        <v>6</v>
      </c>
      <c r="F59" s="19">
        <f>registration!AU5</f>
        <v>0.3559322033898305</v>
      </c>
      <c r="G59" s="20">
        <f>registration!AS5</f>
        <v>21</v>
      </c>
      <c r="H59" s="21">
        <f>registration!AU33</f>
        <v>-3.6363636363636362E-2</v>
      </c>
      <c r="I59" s="22">
        <f>registration!AS33</f>
        <v>-2</v>
      </c>
    </row>
    <row r="60" spans="1:10" ht="15.75" customHeight="1">
      <c r="A60" t="s">
        <v>35</v>
      </c>
      <c r="B60" s="6">
        <f t="shared" ref="B60:I60" si="10">AVERAGE(B56:B59)</f>
        <v>0.12162423082652489</v>
      </c>
      <c r="C60" s="23">
        <f t="shared" si="10"/>
        <v>12.5</v>
      </c>
      <c r="D60" s="8">
        <f t="shared" si="10"/>
        <v>8.1444037744850747E-2</v>
      </c>
      <c r="E60" s="24">
        <f t="shared" si="10"/>
        <v>5.5</v>
      </c>
      <c r="F60" s="10">
        <f t="shared" si="10"/>
        <v>0.20789498548680041</v>
      </c>
      <c r="G60" s="25">
        <f t="shared" si="10"/>
        <v>10.5</v>
      </c>
      <c r="H60" s="12">
        <f t="shared" si="10"/>
        <v>0.22152133580705011</v>
      </c>
      <c r="I60" s="26">
        <f t="shared" si="10"/>
        <v>7</v>
      </c>
    </row>
    <row r="61" spans="1:10" ht="15.75" customHeight="1">
      <c r="A61" t="s">
        <v>46</v>
      </c>
      <c r="B61" s="6">
        <f t="shared" ref="B61:I61" si="11">MEDIAN(B56:B59)</f>
        <v>6.5384615384615388E-2</v>
      </c>
      <c r="C61" s="23">
        <f t="shared" si="11"/>
        <v>7</v>
      </c>
      <c r="D61" s="8">
        <f t="shared" si="11"/>
        <v>4.2758205359831374E-2</v>
      </c>
      <c r="E61" s="24">
        <f t="shared" si="11"/>
        <v>3.5</v>
      </c>
      <c r="F61" s="10">
        <f t="shared" si="11"/>
        <v>0.18122009569377989</v>
      </c>
      <c r="G61" s="25">
        <f t="shared" si="11"/>
        <v>7.5</v>
      </c>
      <c r="H61" s="12">
        <f t="shared" si="11"/>
        <v>0.26122448979591839</v>
      </c>
      <c r="I61" s="26">
        <f t="shared" si="11"/>
        <v>8</v>
      </c>
    </row>
    <row r="62" spans="1:10" ht="15.75" customHeight="1">
      <c r="A62" t="s">
        <v>48</v>
      </c>
      <c r="B62" s="6">
        <f>C62/registration!C47</f>
        <v>0.5494505494505495</v>
      </c>
      <c r="C62" s="23">
        <f>SUM(C56:C59)</f>
        <v>50</v>
      </c>
      <c r="D62" s="93">
        <f>E62/registration!C19</f>
        <v>0.33333333333333331</v>
      </c>
      <c r="E62" s="24">
        <f>SUM(E56:E59)</f>
        <v>22</v>
      </c>
      <c r="F62" s="10">
        <f>G62/registration!C5</f>
        <v>1.1052631578947369</v>
      </c>
      <c r="G62" s="25">
        <f>SUM(G56:G59)</f>
        <v>42</v>
      </c>
      <c r="H62" s="12">
        <f>I62/registration!C33</f>
        <v>1.1200000000000001</v>
      </c>
      <c r="I62" s="26">
        <f>SUM(I56:I59)</f>
        <v>28</v>
      </c>
    </row>
    <row r="63" spans="1:10" ht="15.75" customHeight="1">
      <c r="B63" s="30"/>
      <c r="C63" s="30"/>
      <c r="D63" s="30"/>
      <c r="E63" s="30"/>
      <c r="F63" s="30"/>
      <c r="G63" s="30"/>
      <c r="H63" s="30"/>
      <c r="I63" s="30"/>
    </row>
    <row r="64" spans="1:10" ht="15.75" customHeight="1">
      <c r="B64" s="30"/>
      <c r="C64" s="30"/>
      <c r="D64" s="30"/>
      <c r="E64" s="30"/>
      <c r="F64" s="30"/>
      <c r="G64" s="30"/>
      <c r="H64" s="30"/>
      <c r="I64" s="30"/>
    </row>
    <row r="65" spans="1:10" ht="15.75" customHeight="1">
      <c r="A65" s="94" t="s">
        <v>68</v>
      </c>
      <c r="B65" s="187" t="s">
        <v>1</v>
      </c>
      <c r="C65" s="186"/>
      <c r="D65" s="188" t="s">
        <v>2</v>
      </c>
      <c r="E65" s="186"/>
      <c r="F65" s="189" t="s">
        <v>3</v>
      </c>
      <c r="G65" s="186"/>
      <c r="H65" s="185" t="s">
        <v>4</v>
      </c>
      <c r="I65" s="186"/>
    </row>
    <row r="66" spans="1:10" ht="15.75" customHeight="1">
      <c r="B66" s="2" t="s">
        <v>5</v>
      </c>
      <c r="C66" s="2" t="s">
        <v>6</v>
      </c>
      <c r="D66" s="3" t="s">
        <v>5</v>
      </c>
      <c r="E66" s="3" t="s">
        <v>6</v>
      </c>
      <c r="F66" s="4" t="s">
        <v>5</v>
      </c>
      <c r="G66" s="4" t="s">
        <v>6</v>
      </c>
      <c r="H66" s="5" t="s">
        <v>5</v>
      </c>
      <c r="I66" s="5" t="s">
        <v>6</v>
      </c>
    </row>
    <row r="67" spans="1:10" ht="15.75" customHeight="1">
      <c r="A67" t="s">
        <v>7</v>
      </c>
      <c r="B67" s="6">
        <f>registration!K48</f>
        <v>-3.7735849056603772E-2</v>
      </c>
      <c r="C67" s="7">
        <f>registration!I48</f>
        <v>-4</v>
      </c>
      <c r="D67" s="8">
        <f>registration!K20</f>
        <v>3.5294117647058823E-2</v>
      </c>
      <c r="E67" s="9">
        <f>registration!I20</f>
        <v>3</v>
      </c>
      <c r="F67" s="10">
        <f>registration!K6</f>
        <v>1.6393442622950821E-2</v>
      </c>
      <c r="G67" s="11">
        <f>registration!I6</f>
        <v>1</v>
      </c>
      <c r="H67" s="12">
        <f>registration!K34</f>
        <v>-0.33333333333333331</v>
      </c>
      <c r="I67" s="13">
        <f>registration!I34</f>
        <v>-7</v>
      </c>
      <c r="J67" s="39" t="s">
        <v>116</v>
      </c>
    </row>
    <row r="68" spans="1:10" ht="15.75" customHeight="1">
      <c r="A68" t="s">
        <v>14</v>
      </c>
      <c r="B68" s="6">
        <f>registration!W48</f>
        <v>-1.9607843137254902E-2</v>
      </c>
      <c r="C68" s="7">
        <f>registration!U48</f>
        <v>-2</v>
      </c>
      <c r="D68" s="8">
        <f>registration!W20</f>
        <v>-0.10227272727272728</v>
      </c>
      <c r="E68" s="9">
        <f>registration!U20</f>
        <v>-9</v>
      </c>
      <c r="F68" s="10">
        <f>registration!W6</f>
        <v>-9.6774193548387094E-2</v>
      </c>
      <c r="G68" s="11">
        <f>registration!U6</f>
        <v>-6</v>
      </c>
      <c r="H68" s="12">
        <f>registration!W34</f>
        <v>0.5</v>
      </c>
      <c r="I68" s="13">
        <f>registration!U34</f>
        <v>7</v>
      </c>
    </row>
    <row r="69" spans="1:10" ht="15.75" customHeight="1">
      <c r="A69" t="s">
        <v>17</v>
      </c>
      <c r="B69" s="6">
        <f>registration!AI48</f>
        <v>0.21</v>
      </c>
      <c r="C69" s="7">
        <f>registration!AG48</f>
        <v>21</v>
      </c>
      <c r="D69" s="8">
        <f>registration!AI20</f>
        <v>2.5316455696202531E-2</v>
      </c>
      <c r="E69" s="9">
        <f>registration!AG20</f>
        <v>2</v>
      </c>
      <c r="F69" s="10">
        <f>registration!AI6</f>
        <v>-0.125</v>
      </c>
      <c r="G69" s="11">
        <f>registration!AG6</f>
        <v>-7</v>
      </c>
      <c r="H69" s="89">
        <f>registration!AI34</f>
        <v>0.90476190476190477</v>
      </c>
      <c r="I69" s="13">
        <f>registration!AG34</f>
        <v>19</v>
      </c>
      <c r="J69" s="39" t="s">
        <v>118</v>
      </c>
    </row>
    <row r="70" spans="1:10" ht="15.75" customHeight="1">
      <c r="A70" s="14" t="s">
        <v>20</v>
      </c>
      <c r="B70" s="15">
        <f>registration!AU48</f>
        <v>0.19008264462809918</v>
      </c>
      <c r="C70" s="16">
        <f>registration!AS48</f>
        <v>23</v>
      </c>
      <c r="D70" s="17">
        <f>registration!AU20</f>
        <v>0.16049382716049382</v>
      </c>
      <c r="E70" s="18">
        <f>registration!AS20</f>
        <v>13</v>
      </c>
      <c r="F70" s="19">
        <f>registration!AU6</f>
        <v>6.1224489795918366E-2</v>
      </c>
      <c r="G70" s="20">
        <f>registration!AS6</f>
        <v>3</v>
      </c>
      <c r="H70" s="21">
        <f>registration!AU34</f>
        <v>0.25</v>
      </c>
      <c r="I70" s="22">
        <f>registration!AS34</f>
        <v>10</v>
      </c>
    </row>
    <row r="71" spans="1:10" ht="15.75" customHeight="1">
      <c r="A71" t="s">
        <v>35</v>
      </c>
      <c r="B71" s="6">
        <f t="shared" ref="B71:I71" si="12">AVERAGE(B67:B70)</f>
        <v>8.5684738108560116E-2</v>
      </c>
      <c r="C71" s="23">
        <f t="shared" si="12"/>
        <v>9.5</v>
      </c>
      <c r="D71" s="8">
        <f t="shared" si="12"/>
        <v>2.9707918307756973E-2</v>
      </c>
      <c r="E71" s="24">
        <f t="shared" si="12"/>
        <v>2.25</v>
      </c>
      <c r="F71" s="10">
        <f t="shared" si="12"/>
        <v>-3.6039065282379476E-2</v>
      </c>
      <c r="G71" s="25">
        <f t="shared" si="12"/>
        <v>-2.25</v>
      </c>
      <c r="H71" s="12">
        <f t="shared" si="12"/>
        <v>0.33035714285714285</v>
      </c>
      <c r="I71" s="26">
        <f t="shared" si="12"/>
        <v>7.25</v>
      </c>
    </row>
    <row r="72" spans="1:10" ht="15.75" customHeight="1">
      <c r="A72" t="s">
        <v>46</v>
      </c>
      <c r="B72" s="6">
        <f t="shared" ref="B72:I72" si="13">MEDIAN(B67:B70)</f>
        <v>8.5237400745422146E-2</v>
      </c>
      <c r="C72" s="23">
        <f t="shared" si="13"/>
        <v>9.5</v>
      </c>
      <c r="D72" s="8">
        <f t="shared" si="13"/>
        <v>3.0305286671630675E-2</v>
      </c>
      <c r="E72" s="24">
        <f t="shared" si="13"/>
        <v>2.5</v>
      </c>
      <c r="F72" s="10">
        <f t="shared" si="13"/>
        <v>-4.0190375462718135E-2</v>
      </c>
      <c r="G72" s="25">
        <f t="shared" si="13"/>
        <v>-2.5</v>
      </c>
      <c r="H72" s="12">
        <f t="shared" si="13"/>
        <v>0.375</v>
      </c>
      <c r="I72" s="26">
        <f t="shared" si="13"/>
        <v>8.5</v>
      </c>
    </row>
    <row r="73" spans="1:10" ht="15.75" customHeight="1">
      <c r="A73" t="s">
        <v>48</v>
      </c>
      <c r="B73" s="6">
        <f>C73/registration!C48</f>
        <v>0.35849056603773582</v>
      </c>
      <c r="C73" s="23">
        <f>SUM(C67:C70)</f>
        <v>38</v>
      </c>
      <c r="D73" s="93">
        <f>E73/registration!C20</f>
        <v>0.10588235294117647</v>
      </c>
      <c r="E73" s="24">
        <f>SUM(E67:E70)</f>
        <v>9</v>
      </c>
      <c r="F73" s="10">
        <f>G73/registration!C6</f>
        <v>-0.14754098360655737</v>
      </c>
      <c r="G73" s="25">
        <f>SUM(G67:G70)</f>
        <v>-9</v>
      </c>
      <c r="H73" s="12">
        <f>I73/registration!C34</f>
        <v>1.3809523809523809</v>
      </c>
      <c r="I73" s="26">
        <f>SUM(I67:I70)</f>
        <v>29</v>
      </c>
    </row>
    <row r="74" spans="1:10" ht="15.75" customHeight="1">
      <c r="B74" s="30"/>
      <c r="C74" s="30"/>
      <c r="D74" s="30"/>
      <c r="E74" s="30"/>
      <c r="F74" s="30"/>
      <c r="G74" s="30"/>
      <c r="H74" s="30"/>
      <c r="I74" s="30"/>
    </row>
    <row r="75" spans="1:10" ht="15.75" customHeight="1">
      <c r="B75" s="30"/>
      <c r="C75" s="30"/>
      <c r="D75" s="30"/>
      <c r="E75" s="30"/>
      <c r="F75" s="30"/>
      <c r="G75" s="30"/>
      <c r="H75" s="30"/>
      <c r="I75" s="30"/>
    </row>
    <row r="76" spans="1:10" ht="15.75" customHeight="1">
      <c r="A76" s="1" t="s">
        <v>115</v>
      </c>
      <c r="B76" s="187" t="s">
        <v>1</v>
      </c>
      <c r="C76" s="186"/>
      <c r="D76" s="188" t="s">
        <v>2</v>
      </c>
      <c r="E76" s="186"/>
      <c r="F76" s="189" t="s">
        <v>3</v>
      </c>
      <c r="G76" s="186"/>
      <c r="H76" s="185" t="s">
        <v>4</v>
      </c>
      <c r="I76" s="186"/>
    </row>
    <row r="77" spans="1:10" ht="15.75" customHeight="1">
      <c r="B77" s="2" t="s">
        <v>5</v>
      </c>
      <c r="C77" s="2" t="s">
        <v>6</v>
      </c>
      <c r="D77" s="3" t="s">
        <v>5</v>
      </c>
      <c r="E77" s="3" t="s">
        <v>6</v>
      </c>
      <c r="F77" s="4" t="s">
        <v>5</v>
      </c>
      <c r="G77" s="4" t="s">
        <v>6</v>
      </c>
      <c r="H77" s="5" t="s">
        <v>5</v>
      </c>
      <c r="I77" s="5" t="s">
        <v>6</v>
      </c>
    </row>
    <row r="78" spans="1:10" ht="15.75" customHeight="1">
      <c r="A78" t="s">
        <v>7</v>
      </c>
      <c r="B78" s="6">
        <f>registration!K56</f>
        <v>-2.2556390977443608E-2</v>
      </c>
      <c r="C78" s="7">
        <f>registration!I56</f>
        <v>-6</v>
      </c>
      <c r="D78" s="8">
        <f>registration!K28</f>
        <v>3.0303030303030304E-2</v>
      </c>
      <c r="E78" s="9">
        <f>registration!I28</f>
        <v>6</v>
      </c>
      <c r="F78" s="10">
        <f>registration!K14</f>
        <v>-5.7692307692307696E-2</v>
      </c>
      <c r="G78" s="11">
        <f>registration!I14</f>
        <v>-9</v>
      </c>
      <c r="H78" s="12">
        <f>registration!K42</f>
        <v>-0.17647058823529413</v>
      </c>
      <c r="I78" s="13">
        <f>registration!I42</f>
        <v>-12</v>
      </c>
    </row>
    <row r="79" spans="1:10" ht="15.75" customHeight="1">
      <c r="A79" t="s">
        <v>14</v>
      </c>
      <c r="B79" s="6">
        <f>registration!W56</f>
        <v>2.3076923076923078E-2</v>
      </c>
      <c r="C79" s="7">
        <f>registration!U56</f>
        <v>6</v>
      </c>
      <c r="D79" s="8">
        <f>registration!W28</f>
        <v>1.4705882352941176E-2</v>
      </c>
      <c r="E79" s="9">
        <f>registration!U28</f>
        <v>3</v>
      </c>
      <c r="F79" s="10">
        <f>registration!W14</f>
        <v>-2.0408163265306121E-2</v>
      </c>
      <c r="G79" s="11">
        <f>registration!U14</f>
        <v>-3</v>
      </c>
      <c r="H79" s="12">
        <f>registration!W42</f>
        <v>5.3571428571428568E-2</v>
      </c>
      <c r="I79" s="13">
        <f>registration!U42</f>
        <v>3</v>
      </c>
    </row>
    <row r="80" spans="1:10" ht="15.75" customHeight="1">
      <c r="A80" t="s">
        <v>17</v>
      </c>
      <c r="B80" s="6">
        <f>registration!AI56</f>
        <v>-1.5037593984962405E-2</v>
      </c>
      <c r="C80" s="7">
        <f>registration!AG56</f>
        <v>-4</v>
      </c>
      <c r="D80" s="8">
        <f>registration!AI28</f>
        <v>6.7632850241545889E-2</v>
      </c>
      <c r="E80" s="9">
        <f>registration!AG28</f>
        <v>14</v>
      </c>
      <c r="F80" s="10">
        <f>registration!AI14</f>
        <v>6.25E-2</v>
      </c>
      <c r="G80" s="11">
        <f>registration!AG14</f>
        <v>9</v>
      </c>
      <c r="H80" s="12">
        <f>registration!AI42</f>
        <v>-0.30508474576271188</v>
      </c>
      <c r="I80" s="13">
        <f>registration!AG42</f>
        <v>-18</v>
      </c>
    </row>
    <row r="81" spans="1:9" ht="15.75" customHeight="1">
      <c r="A81" s="14" t="s">
        <v>20</v>
      </c>
      <c r="B81" s="15">
        <f>registration!AU56</f>
        <v>7.6335877862595417E-3</v>
      </c>
      <c r="C81" s="16">
        <f>registration!AS56</f>
        <v>2</v>
      </c>
      <c r="D81" s="17">
        <f>registration!AU28</f>
        <v>9.0497737556561094E-3</v>
      </c>
      <c r="E81" s="18">
        <f>registration!AS28</f>
        <v>2</v>
      </c>
      <c r="F81" s="19">
        <f>registration!AU14</f>
        <v>1.3071895424836602E-2</v>
      </c>
      <c r="G81" s="20">
        <f>registration!AS14</f>
        <v>2</v>
      </c>
      <c r="H81" s="21">
        <f>registration!AU42</f>
        <v>0</v>
      </c>
      <c r="I81" s="22">
        <f>registration!AS42</f>
        <v>0</v>
      </c>
    </row>
    <row r="82" spans="1:9" ht="15.75" customHeight="1">
      <c r="A82" t="s">
        <v>35</v>
      </c>
      <c r="B82" s="6">
        <f t="shared" ref="B82:I82" si="14">AVERAGE(B78:B81)</f>
        <v>-1.7208685248058483E-3</v>
      </c>
      <c r="C82" s="23">
        <f t="shared" si="14"/>
        <v>-0.5</v>
      </c>
      <c r="D82" s="8">
        <f t="shared" si="14"/>
        <v>3.0422884163293369E-2</v>
      </c>
      <c r="E82" s="24">
        <f t="shared" si="14"/>
        <v>6.25</v>
      </c>
      <c r="F82" s="10">
        <f t="shared" si="14"/>
        <v>-6.3214388319430279E-4</v>
      </c>
      <c r="G82" s="25">
        <f t="shared" si="14"/>
        <v>-0.25</v>
      </c>
      <c r="H82" s="12">
        <f t="shared" si="14"/>
        <v>-0.10699597635664436</v>
      </c>
      <c r="I82" s="26">
        <f t="shared" si="14"/>
        <v>-6.75</v>
      </c>
    </row>
    <row r="83" spans="1:9" ht="15.75" customHeight="1">
      <c r="A83" t="s">
        <v>46</v>
      </c>
      <c r="B83" s="6">
        <f t="shared" ref="B83:I83" si="15">MEDIAN(B78:B81)</f>
        <v>-3.7020030993514322E-3</v>
      </c>
      <c r="C83" s="23">
        <f t="shared" si="15"/>
        <v>-1</v>
      </c>
      <c r="D83" s="8">
        <f t="shared" si="15"/>
        <v>2.2504456327985742E-2</v>
      </c>
      <c r="E83" s="24">
        <f t="shared" si="15"/>
        <v>4.5</v>
      </c>
      <c r="F83" s="10">
        <f t="shared" si="15"/>
        <v>-3.6681339202347604E-3</v>
      </c>
      <c r="G83" s="25">
        <f t="shared" si="15"/>
        <v>-0.5</v>
      </c>
      <c r="H83" s="12">
        <f t="shared" si="15"/>
        <v>-8.8235294117647065E-2</v>
      </c>
      <c r="I83" s="26">
        <f t="shared" si="15"/>
        <v>-6</v>
      </c>
    </row>
    <row r="84" spans="1:9" ht="15.75" customHeight="1">
      <c r="A84" t="s">
        <v>48</v>
      </c>
      <c r="B84" s="6">
        <f>C84/registration!C56</f>
        <v>-7.5187969924812026E-3</v>
      </c>
      <c r="C84" s="23">
        <f>SUM(C78:C81)</f>
        <v>-2</v>
      </c>
      <c r="D84" s="8">
        <f>E84/registration!C28</f>
        <v>0.12626262626262627</v>
      </c>
      <c r="E84" s="24">
        <f>SUM(E78:E81)</f>
        <v>25</v>
      </c>
      <c r="F84" s="10">
        <f>G84/registration!C14</f>
        <v>-6.41025641025641E-3</v>
      </c>
      <c r="G84" s="25">
        <f>SUM(G78:G81)</f>
        <v>-1</v>
      </c>
      <c r="H84" s="12">
        <f>I84/registration!C42</f>
        <v>-0.39705882352941174</v>
      </c>
      <c r="I84" s="26">
        <f>SUM(I78:I81)</f>
        <v>-27</v>
      </c>
    </row>
    <row r="85" spans="1:9" ht="15.75" customHeight="1">
      <c r="B85" s="30"/>
      <c r="C85" s="30"/>
      <c r="D85" s="30"/>
      <c r="E85" s="30"/>
      <c r="F85" s="30"/>
      <c r="G85" s="30"/>
      <c r="H85" s="30"/>
      <c r="I85" s="30"/>
    </row>
    <row r="86" spans="1:9" ht="15.75" customHeight="1">
      <c r="B86" s="30"/>
      <c r="C86" s="30"/>
      <c r="D86" s="30"/>
      <c r="E86" s="30"/>
      <c r="F86" s="30"/>
      <c r="G86" s="30"/>
      <c r="H86" s="30"/>
      <c r="I86" s="30"/>
    </row>
    <row r="87" spans="1:9" ht="15.75" customHeight="1">
      <c r="A87" s="94" t="s">
        <v>122</v>
      </c>
      <c r="B87" s="187" t="s">
        <v>1</v>
      </c>
      <c r="C87" s="186"/>
      <c r="D87" s="188" t="s">
        <v>2</v>
      </c>
      <c r="E87" s="186"/>
      <c r="F87" s="189" t="s">
        <v>3</v>
      </c>
      <c r="G87" s="186"/>
      <c r="H87" s="185" t="s">
        <v>4</v>
      </c>
      <c r="I87" s="186"/>
    </row>
    <row r="88" spans="1:9" ht="15.75" customHeight="1">
      <c r="B88" s="2" t="s">
        <v>5</v>
      </c>
      <c r="C88" s="2" t="s">
        <v>6</v>
      </c>
      <c r="D88" s="3" t="s">
        <v>5</v>
      </c>
      <c r="E88" s="3" t="s">
        <v>6</v>
      </c>
      <c r="F88" s="4" t="s">
        <v>5</v>
      </c>
      <c r="G88" s="4" t="s">
        <v>6</v>
      </c>
      <c r="H88" s="5" t="s">
        <v>5</v>
      </c>
      <c r="I88" s="5" t="s">
        <v>6</v>
      </c>
    </row>
    <row r="89" spans="1:9" ht="15.75" customHeight="1">
      <c r="A89" t="s">
        <v>7</v>
      </c>
      <c r="B89" s="6">
        <f>(C89/(registration!C50+registration!C51))</f>
        <v>-6.2500000000000003E-3</v>
      </c>
      <c r="C89" s="7">
        <f>registration!I50+registration!I51</f>
        <v>-1</v>
      </c>
      <c r="D89" s="8">
        <f>(E89/(registration!C22+registration!C23))</f>
        <v>-2.2556390977443608E-2</v>
      </c>
      <c r="E89" s="9">
        <f>registration!I22+registration!I23</f>
        <v>-3</v>
      </c>
      <c r="F89" s="10">
        <f>(G89/(registration!C8+registration!C9))</f>
        <v>-0.03</v>
      </c>
      <c r="G89" s="11">
        <f>registration!I8+registration!I9</f>
        <v>-3</v>
      </c>
      <c r="H89" s="12">
        <f>(I89/(registration!C36+registration!C37))</f>
        <v>7.407407407407407E-2</v>
      </c>
      <c r="I89" s="13">
        <f>registration!I36+registration!I37</f>
        <v>2</v>
      </c>
    </row>
    <row r="90" spans="1:9" ht="15.75" customHeight="1">
      <c r="A90" t="s">
        <v>14</v>
      </c>
      <c r="B90" s="6">
        <f>(C90/(registration!O50+registration!O51))</f>
        <v>6.2893081761006289E-2</v>
      </c>
      <c r="C90" s="7">
        <f>registration!U50+registration!U51</f>
        <v>10</v>
      </c>
      <c r="D90" s="8">
        <f>(E90/(registration!F22+registration!F23))</f>
        <v>4.6153846153846156E-2</v>
      </c>
      <c r="E90" s="9">
        <f>registration!U22+registration!U23</f>
        <v>6</v>
      </c>
      <c r="F90" s="10">
        <f>(G90/(registration!F8+registration!F9))</f>
        <v>-0.12371134020618557</v>
      </c>
      <c r="G90" s="98">
        <f>registration!U8+registration!U9</f>
        <v>-12</v>
      </c>
      <c r="H90" s="12">
        <f>(I90/(registration!F36+registration!F37))</f>
        <v>0.13793103448275862</v>
      </c>
      <c r="I90" s="13">
        <f>registration!U36+registration!U37</f>
        <v>4</v>
      </c>
    </row>
    <row r="91" spans="1:9" ht="15.75" customHeight="1">
      <c r="A91" t="s">
        <v>17</v>
      </c>
      <c r="B91" s="6">
        <f>(C91/(registration!AA50+registration!AA51))</f>
        <v>2.3668639053254437E-2</v>
      </c>
      <c r="C91" s="7">
        <f>registration!AG50+registration!AG51</f>
        <v>4</v>
      </c>
      <c r="D91" s="8">
        <f>(E91/(registration!R22+registration!R23))</f>
        <v>0.16911764705882354</v>
      </c>
      <c r="E91" s="9">
        <f>registration!AG22+registration!AG23</f>
        <v>23</v>
      </c>
      <c r="F91" s="10">
        <f>(G91/(registration!R8+registration!R9))</f>
        <v>0.10588235294117647</v>
      </c>
      <c r="G91" s="11">
        <f>registration!AG8+registration!AG9</f>
        <v>9</v>
      </c>
      <c r="H91" s="12">
        <f>(I91/(registration!R36+registration!R37))</f>
        <v>-0.5757575757575758</v>
      </c>
      <c r="I91" s="13">
        <f>registration!AG36+registration!AG37</f>
        <v>-19</v>
      </c>
    </row>
    <row r="92" spans="1:9" ht="15.75" customHeight="1">
      <c r="A92" s="14" t="s">
        <v>20</v>
      </c>
      <c r="B92" s="15">
        <f>(C92/(registration!AM50+registration!AM51))</f>
        <v>-5.7803468208092484E-2</v>
      </c>
      <c r="C92" s="16">
        <f>registration!AS50+registration!AS51</f>
        <v>-10</v>
      </c>
      <c r="D92" s="17">
        <f>(E92/(registration!AD22+registration!AD23))</f>
        <v>-5.6603773584905662E-2</v>
      </c>
      <c r="E92" s="18">
        <f>registration!AS22+registration!AS23</f>
        <v>-9</v>
      </c>
      <c r="F92" s="19">
        <f>(G92/(registration!AD8+registration!AD9))</f>
        <v>5.3191489361702128E-2</v>
      </c>
      <c r="G92" s="20">
        <f>registration!AS8+registration!AS9</f>
        <v>5</v>
      </c>
      <c r="H92" s="21">
        <f>(I92/(registration!AD36+registration!AD37))</f>
        <v>-7.1428571428571425E-2</v>
      </c>
      <c r="I92" s="99">
        <f>registration!AS36+registration!AS37</f>
        <v>-1</v>
      </c>
    </row>
    <row r="93" spans="1:9" ht="15.75" customHeight="1">
      <c r="A93" t="s">
        <v>35</v>
      </c>
      <c r="B93" s="6">
        <f t="shared" ref="B93:I93" si="16">AVERAGE(B89:B92)</f>
        <v>5.6270631515420617E-3</v>
      </c>
      <c r="C93" s="23">
        <f t="shared" si="16"/>
        <v>0.75</v>
      </c>
      <c r="D93" s="8">
        <f t="shared" si="16"/>
        <v>3.402783216258011E-2</v>
      </c>
      <c r="E93" s="24">
        <f t="shared" si="16"/>
        <v>4.25</v>
      </c>
      <c r="F93" s="10">
        <f t="shared" si="16"/>
        <v>1.3406255241732567E-3</v>
      </c>
      <c r="G93" s="25">
        <f t="shared" si="16"/>
        <v>-0.25</v>
      </c>
      <c r="H93" s="12">
        <f t="shared" si="16"/>
        <v>-0.10879525965732864</v>
      </c>
      <c r="I93" s="26">
        <f t="shared" si="16"/>
        <v>-3.5</v>
      </c>
    </row>
    <row r="94" spans="1:9" ht="15.75" customHeight="1">
      <c r="A94" t="s">
        <v>46</v>
      </c>
      <c r="B94" s="6">
        <f t="shared" ref="B94:I94" si="17">MEDIAN(B89:B92)</f>
        <v>8.7093195266272194E-3</v>
      </c>
      <c r="C94" s="23">
        <f t="shared" si="17"/>
        <v>1.5</v>
      </c>
      <c r="D94" s="8">
        <f t="shared" si="17"/>
        <v>1.1798727588201274E-2</v>
      </c>
      <c r="E94" s="24">
        <f t="shared" si="17"/>
        <v>1.5</v>
      </c>
      <c r="F94" s="10">
        <f t="shared" si="17"/>
        <v>1.1595744680851061E-2</v>
      </c>
      <c r="G94" s="25">
        <f t="shared" si="17"/>
        <v>1</v>
      </c>
      <c r="H94" s="12">
        <f t="shared" si="17"/>
        <v>1.3227513227513227E-3</v>
      </c>
      <c r="I94" s="26">
        <f t="shared" si="17"/>
        <v>0.5</v>
      </c>
    </row>
    <row r="95" spans="1:9" ht="15.75" customHeight="1">
      <c r="A95" t="s">
        <v>48</v>
      </c>
      <c r="B95" s="6">
        <f>(C95/(registration!C50+registration!C51))</f>
        <v>1.8749999999999999E-2</v>
      </c>
      <c r="C95" s="23">
        <f>SUM(C89:C92)</f>
        <v>3</v>
      </c>
      <c r="D95" s="8">
        <f>(E95/(registration!C22+registration!C23))</f>
        <v>0.12781954887218044</v>
      </c>
      <c r="E95" s="24">
        <f>SUM(E89:E92)</f>
        <v>17</v>
      </c>
      <c r="F95" s="10">
        <f>(G95/(registration!C8+registration!C9))</f>
        <v>-0.01</v>
      </c>
      <c r="G95" s="25">
        <f>SUM(G89:G92)</f>
        <v>-1</v>
      </c>
      <c r="H95" s="12">
        <f>(I95/(registration!C36+registration!C37))</f>
        <v>-0.51851851851851849</v>
      </c>
      <c r="I95" s="26">
        <f>SUM(I89:I92)</f>
        <v>-14</v>
      </c>
    </row>
    <row r="96" spans="1:9" ht="15.75" customHeight="1"/>
    <row r="97" spans="1:9" ht="15.75" customHeight="1"/>
    <row r="98" spans="1:9" ht="15.75" customHeight="1">
      <c r="A98" s="94" t="s">
        <v>72</v>
      </c>
      <c r="B98" s="187" t="s">
        <v>1</v>
      </c>
      <c r="C98" s="186"/>
      <c r="D98" s="188" t="s">
        <v>2</v>
      </c>
      <c r="E98" s="186"/>
      <c r="F98" s="189" t="s">
        <v>3</v>
      </c>
      <c r="G98" s="186"/>
      <c r="H98" s="185" t="s">
        <v>4</v>
      </c>
      <c r="I98" s="186"/>
    </row>
    <row r="99" spans="1:9" ht="15.75" customHeight="1">
      <c r="B99" s="2" t="s">
        <v>5</v>
      </c>
      <c r="C99" s="2" t="s">
        <v>6</v>
      </c>
      <c r="D99" s="3" t="s">
        <v>5</v>
      </c>
      <c r="E99" s="3" t="s">
        <v>6</v>
      </c>
      <c r="F99" s="4" t="s">
        <v>5</v>
      </c>
      <c r="G99" s="4" t="s">
        <v>6</v>
      </c>
      <c r="H99" s="5" t="s">
        <v>5</v>
      </c>
      <c r="I99" s="5" t="s">
        <v>6</v>
      </c>
    </row>
    <row r="100" spans="1:9" ht="15.75" customHeight="1">
      <c r="A100" t="s">
        <v>7</v>
      </c>
      <c r="B100" s="6">
        <f>registration!K49</f>
        <v>-4.716981132075472E-2</v>
      </c>
      <c r="C100" s="7">
        <f>registration!I49</f>
        <v>-5</v>
      </c>
      <c r="D100" s="8">
        <f>registration!K21</f>
        <v>0.13846153846153847</v>
      </c>
      <c r="E100" s="9">
        <f>registration!I21</f>
        <v>9</v>
      </c>
      <c r="F100" s="10">
        <f>registration!K7</f>
        <v>-0.10714285714285714</v>
      </c>
      <c r="G100" s="11">
        <f>registration!I7</f>
        <v>-6</v>
      </c>
      <c r="H100" s="12">
        <f>registration!K35</f>
        <v>-0.34146341463414637</v>
      </c>
      <c r="I100" s="13">
        <f>registration!I35</f>
        <v>-14</v>
      </c>
    </row>
    <row r="101" spans="1:9" ht="15.75" customHeight="1">
      <c r="A101" t="s">
        <v>14</v>
      </c>
      <c r="B101" s="6">
        <f>registration!W49</f>
        <v>-3.9603960396039604E-2</v>
      </c>
      <c r="C101" s="7">
        <f>registration!U49</f>
        <v>-4</v>
      </c>
      <c r="D101" s="8">
        <f>registration!W21</f>
        <v>-4.0540540540540543E-2</v>
      </c>
      <c r="E101" s="9">
        <f>registration!U21</f>
        <v>-3</v>
      </c>
      <c r="F101" s="10">
        <f>registration!W7</f>
        <v>0.18</v>
      </c>
      <c r="G101" s="98">
        <f>registration!U7</f>
        <v>9</v>
      </c>
      <c r="H101" s="12">
        <f>registration!W35</f>
        <v>-3.7037037037037035E-2</v>
      </c>
      <c r="I101" s="13">
        <f>registration!U35</f>
        <v>-1</v>
      </c>
    </row>
    <row r="102" spans="1:9" ht="15.75" customHeight="1">
      <c r="A102" t="s">
        <v>17</v>
      </c>
      <c r="B102" s="6">
        <f>registration!AI49</f>
        <v>-8.247422680412371E-2</v>
      </c>
      <c r="C102" s="7">
        <f>registration!AG49</f>
        <v>-8</v>
      </c>
      <c r="D102" s="8">
        <f>registration!AI21</f>
        <v>-0.12676056338028169</v>
      </c>
      <c r="E102" s="9">
        <f>registration!AG21</f>
        <v>-9</v>
      </c>
      <c r="F102" s="10">
        <f>registration!AI7</f>
        <v>0</v>
      </c>
      <c r="G102" s="11">
        <f>registration!AG7</f>
        <v>0</v>
      </c>
      <c r="H102" s="12">
        <f>registration!AI35</f>
        <v>3.8461538461538464E-2</v>
      </c>
      <c r="I102" s="13">
        <f>registration!AG35</f>
        <v>1</v>
      </c>
    </row>
    <row r="103" spans="1:9" ht="15.75" customHeight="1">
      <c r="A103" s="14" t="s">
        <v>20</v>
      </c>
      <c r="B103" s="105">
        <f>registration!AU49</f>
        <v>0.1348314606741573</v>
      </c>
      <c r="C103" s="16">
        <f>registration!AS49</f>
        <v>12</v>
      </c>
      <c r="D103" s="17">
        <f>registration!AU21</f>
        <v>0.17741935483870969</v>
      </c>
      <c r="E103" s="18">
        <f>registration!AS21</f>
        <v>11</v>
      </c>
      <c r="F103" s="19">
        <f>registration!AU7</f>
        <v>-5.0847457627118647E-2</v>
      </c>
      <c r="G103" s="20">
        <f>registration!AS7</f>
        <v>-3</v>
      </c>
      <c r="H103" s="21">
        <f>registration!AU35</f>
        <v>3.7037037037037035E-2</v>
      </c>
      <c r="I103" s="99">
        <f>registration!AS35</f>
        <v>1</v>
      </c>
    </row>
    <row r="104" spans="1:9" ht="15.75" customHeight="1">
      <c r="A104" t="s">
        <v>35</v>
      </c>
      <c r="B104" s="6">
        <f t="shared" ref="B104:I104" si="18">AVERAGE(B100:B103)</f>
        <v>-8.6041344616901855E-3</v>
      </c>
      <c r="C104" s="23">
        <f t="shared" si="18"/>
        <v>-1.25</v>
      </c>
      <c r="D104" s="8">
        <f t="shared" si="18"/>
        <v>3.7144947344856481E-2</v>
      </c>
      <c r="E104" s="24">
        <f t="shared" si="18"/>
        <v>2</v>
      </c>
      <c r="F104" s="10">
        <f t="shared" si="18"/>
        <v>5.5024213075060523E-3</v>
      </c>
      <c r="G104" s="25">
        <f t="shared" si="18"/>
        <v>0</v>
      </c>
      <c r="H104" s="12">
        <f t="shared" si="18"/>
        <v>-7.5750469043151983E-2</v>
      </c>
      <c r="I104" s="26">
        <f t="shared" si="18"/>
        <v>-3.25</v>
      </c>
    </row>
    <row r="105" spans="1:9" ht="15.75" customHeight="1">
      <c r="A105" t="s">
        <v>46</v>
      </c>
      <c r="B105" s="6">
        <f t="shared" ref="B105:I105" si="19">MEDIAN(B100:B103)</f>
        <v>-4.3386885858397159E-2</v>
      </c>
      <c r="C105" s="23">
        <f t="shared" si="19"/>
        <v>-4.5</v>
      </c>
      <c r="D105" s="8">
        <f t="shared" si="19"/>
        <v>4.8960498960498963E-2</v>
      </c>
      <c r="E105" s="24">
        <f t="shared" si="19"/>
        <v>3</v>
      </c>
      <c r="F105" s="10">
        <f t="shared" si="19"/>
        <v>-2.5423728813559324E-2</v>
      </c>
      <c r="G105" s="25">
        <f t="shared" si="19"/>
        <v>-1.5</v>
      </c>
      <c r="H105" s="12">
        <f t="shared" si="19"/>
        <v>0</v>
      </c>
      <c r="I105" s="26">
        <f t="shared" si="19"/>
        <v>0</v>
      </c>
    </row>
    <row r="106" spans="1:9" ht="15.75" customHeight="1">
      <c r="A106" t="s">
        <v>48</v>
      </c>
      <c r="B106" s="6">
        <f>C106/registration!C49</f>
        <v>-4.716981132075472E-2</v>
      </c>
      <c r="C106" s="23">
        <f>SUM(C100:C103)</f>
        <v>-5</v>
      </c>
      <c r="D106" s="8">
        <f>E106/registration!C21</f>
        <v>0.12307692307692308</v>
      </c>
      <c r="E106" s="24">
        <f>SUM(E100:E103)</f>
        <v>8</v>
      </c>
      <c r="F106" s="10">
        <f>G106/registration!C7</f>
        <v>0</v>
      </c>
      <c r="G106" s="25">
        <f>SUM(G100:G103)</f>
        <v>0</v>
      </c>
      <c r="H106" s="12">
        <f>I106/registration!C35</f>
        <v>-0.31707317073170732</v>
      </c>
      <c r="I106" s="26">
        <f>SUM(I100:I103)</f>
        <v>-13</v>
      </c>
    </row>
    <row r="107" spans="1:9" ht="15.75" customHeight="1"/>
    <row r="108" spans="1:9" ht="15.75" customHeight="1"/>
    <row r="109" spans="1:9" ht="15.75" customHeight="1">
      <c r="A109" s="94" t="s">
        <v>76</v>
      </c>
      <c r="B109" s="187" t="s">
        <v>1</v>
      </c>
      <c r="C109" s="186"/>
      <c r="D109" s="188" t="s">
        <v>2</v>
      </c>
      <c r="E109" s="186"/>
      <c r="F109" s="189" t="s">
        <v>3</v>
      </c>
      <c r="G109" s="186"/>
      <c r="H109" s="185" t="s">
        <v>4</v>
      </c>
      <c r="I109" s="186"/>
    </row>
    <row r="110" spans="1:9" ht="15.75" customHeight="1">
      <c r="B110" s="2" t="s">
        <v>5</v>
      </c>
      <c r="C110" s="2" t="s">
        <v>6</v>
      </c>
      <c r="D110" s="3" t="s">
        <v>5</v>
      </c>
      <c r="E110" s="3" t="s">
        <v>6</v>
      </c>
      <c r="F110" s="4" t="s">
        <v>5</v>
      </c>
      <c r="G110" s="4" t="s">
        <v>6</v>
      </c>
      <c r="H110" s="5" t="s">
        <v>5</v>
      </c>
      <c r="I110" s="5" t="s">
        <v>6</v>
      </c>
    </row>
    <row r="111" spans="1:9" ht="15.75" customHeight="1">
      <c r="A111" t="s">
        <v>7</v>
      </c>
      <c r="B111" s="6">
        <f>registration!K50</f>
        <v>-6.9767441860465115E-2</v>
      </c>
      <c r="C111" s="7">
        <f>registration!I50</f>
        <v>-6</v>
      </c>
      <c r="D111" s="8">
        <f>registration!K22</f>
        <v>-0.1095890410958904</v>
      </c>
      <c r="E111" s="9">
        <f>registration!I22</f>
        <v>-8</v>
      </c>
      <c r="F111" s="10">
        <f>registration!K8</f>
        <v>-0.05</v>
      </c>
      <c r="G111" s="11">
        <f>registration!I8</f>
        <v>-3</v>
      </c>
      <c r="H111" s="12">
        <f>registration!K36</f>
        <v>0.15384615384615385</v>
      </c>
      <c r="I111" s="13">
        <f>registration!I36</f>
        <v>2</v>
      </c>
    </row>
    <row r="112" spans="1:9" ht="15.75" customHeight="1">
      <c r="A112" t="s">
        <v>14</v>
      </c>
      <c r="B112" s="6">
        <f>registration!W50</f>
        <v>0.05</v>
      </c>
      <c r="C112" s="7">
        <f>registration!U50</f>
        <v>4</v>
      </c>
      <c r="D112" s="8">
        <f>registration!W22</f>
        <v>4.6153846153846156E-2</v>
      </c>
      <c r="E112" s="9">
        <f>registration!U22</f>
        <v>3</v>
      </c>
      <c r="F112" s="10">
        <f>registration!W8</f>
        <v>-0.31578947368421051</v>
      </c>
      <c r="G112" s="98">
        <f>registration!U8</f>
        <v>-18</v>
      </c>
      <c r="H112" s="12">
        <f>registration!W36</f>
        <v>6.6666666666666666E-2</v>
      </c>
      <c r="I112" s="13">
        <f>registration!U36</f>
        <v>1</v>
      </c>
    </row>
    <row r="113" spans="1:9" ht="15.75" customHeight="1">
      <c r="A113" t="s">
        <v>17</v>
      </c>
      <c r="B113" s="6">
        <f>registration!AI50</f>
        <v>9.5238095238095233E-2</v>
      </c>
      <c r="C113" s="7">
        <f>registration!AG50</f>
        <v>8</v>
      </c>
      <c r="D113" s="8">
        <f>registration!AI22</f>
        <v>0.35294117647058826</v>
      </c>
      <c r="E113" s="9">
        <f>registration!AG22</f>
        <v>24</v>
      </c>
      <c r="F113" s="10">
        <f>registration!AI8</f>
        <v>0.17948717948717949</v>
      </c>
      <c r="G113" s="11">
        <f>registration!AG8</f>
        <v>7</v>
      </c>
      <c r="H113" s="12">
        <f>registration!AI36</f>
        <v>-1</v>
      </c>
      <c r="I113" s="13">
        <f>registration!AG36</f>
        <v>-16</v>
      </c>
    </row>
    <row r="114" spans="1:9" ht="15.75" customHeight="1">
      <c r="A114" s="14" t="s">
        <v>20</v>
      </c>
      <c r="B114" s="105">
        <f>registration!AU50</f>
        <v>-0.2608695652173913</v>
      </c>
      <c r="C114" s="16">
        <f>registration!AS50</f>
        <v>-24</v>
      </c>
      <c r="D114" s="17">
        <f>registration!AU22</f>
        <v>-0.40217391304347827</v>
      </c>
      <c r="E114" s="18">
        <f>registration!AS22</f>
        <v>-37</v>
      </c>
      <c r="F114" s="19">
        <f>registration!AU8</f>
        <v>0.15217391304347827</v>
      </c>
      <c r="G114" s="20">
        <f>registration!AS8</f>
        <v>7</v>
      </c>
      <c r="H114" s="107">
        <v>1</v>
      </c>
      <c r="I114" s="99">
        <f>registration!AS36</f>
        <v>13</v>
      </c>
    </row>
    <row r="115" spans="1:9" ht="15.75" customHeight="1">
      <c r="A115" t="s">
        <v>35</v>
      </c>
      <c r="B115" s="6">
        <f t="shared" ref="B115:I115" si="20">AVERAGE(B111:B114)</f>
        <v>-4.6349727959940294E-2</v>
      </c>
      <c r="C115" s="23">
        <f t="shared" si="20"/>
        <v>-4.5</v>
      </c>
      <c r="D115" s="8">
        <f t="shared" si="20"/>
        <v>-2.8166982878733565E-2</v>
      </c>
      <c r="E115" s="24">
        <f t="shared" si="20"/>
        <v>-4.5</v>
      </c>
      <c r="F115" s="10">
        <f t="shared" si="20"/>
        <v>-8.5320952883881848E-3</v>
      </c>
      <c r="G115" s="25">
        <f t="shared" si="20"/>
        <v>-1.75</v>
      </c>
      <c r="H115" s="12">
        <f t="shared" si="20"/>
        <v>5.5128205128205127E-2</v>
      </c>
      <c r="I115" s="26">
        <f t="shared" si="20"/>
        <v>0</v>
      </c>
    </row>
    <row r="116" spans="1:9" ht="15.75" customHeight="1">
      <c r="A116" t="s">
        <v>46</v>
      </c>
      <c r="B116" s="6">
        <f t="shared" ref="B116:I116" si="21">MEDIAN(B111:B114)</f>
        <v>-9.8837209302325563E-3</v>
      </c>
      <c r="C116" s="23">
        <f t="shared" si="21"/>
        <v>-1</v>
      </c>
      <c r="D116" s="8">
        <f t="shared" si="21"/>
        <v>-3.1717597471022124E-2</v>
      </c>
      <c r="E116" s="24">
        <f t="shared" si="21"/>
        <v>-2.5</v>
      </c>
      <c r="F116" s="10">
        <f t="shared" si="21"/>
        <v>5.1086956521739127E-2</v>
      </c>
      <c r="G116" s="25">
        <f t="shared" si="21"/>
        <v>2</v>
      </c>
      <c r="H116" s="12">
        <f t="shared" si="21"/>
        <v>0.11025641025641025</v>
      </c>
      <c r="I116" s="26">
        <f t="shared" si="21"/>
        <v>1.5</v>
      </c>
    </row>
    <row r="117" spans="1:9" ht="15.75" customHeight="1">
      <c r="A117" t="s">
        <v>48</v>
      </c>
      <c r="B117" s="6">
        <f>C117/registration!C50</f>
        <v>-0.20930232558139536</v>
      </c>
      <c r="C117" s="23">
        <f>SUM(C111:C114)</f>
        <v>-18</v>
      </c>
      <c r="D117" s="8">
        <f>E117/registration!C22</f>
        <v>-0.24657534246575341</v>
      </c>
      <c r="E117" s="24">
        <f>SUM(E111:E114)</f>
        <v>-18</v>
      </c>
      <c r="F117" s="10">
        <f>G117/registration!C8</f>
        <v>-0.11666666666666667</v>
      </c>
      <c r="G117" s="25">
        <f>SUM(G111:G114)</f>
        <v>-7</v>
      </c>
      <c r="H117" s="12">
        <f>I117/registration!C36</f>
        <v>0</v>
      </c>
      <c r="I117" s="26">
        <f>SUM(I111:I114)</f>
        <v>0</v>
      </c>
    </row>
    <row r="118" spans="1:9" ht="15.75" customHeight="1"/>
    <row r="119" spans="1:9" ht="15.75" customHeight="1"/>
    <row r="120" spans="1:9" ht="15.75" customHeight="1">
      <c r="A120" s="94" t="s">
        <v>83</v>
      </c>
      <c r="B120" s="187" t="s">
        <v>1</v>
      </c>
      <c r="C120" s="186"/>
      <c r="D120" s="188" t="s">
        <v>2</v>
      </c>
      <c r="E120" s="186"/>
      <c r="F120" s="189" t="s">
        <v>3</v>
      </c>
      <c r="G120" s="186"/>
      <c r="H120" s="185" t="s">
        <v>4</v>
      </c>
      <c r="I120" s="186"/>
    </row>
    <row r="121" spans="1:9" ht="15.75" customHeight="1">
      <c r="B121" s="2" t="s">
        <v>5</v>
      </c>
      <c r="C121" s="2" t="s">
        <v>6</v>
      </c>
      <c r="D121" s="3" t="s">
        <v>5</v>
      </c>
      <c r="E121" s="3" t="s">
        <v>6</v>
      </c>
      <c r="F121" s="4" t="s">
        <v>5</v>
      </c>
      <c r="G121" s="4" t="s">
        <v>6</v>
      </c>
      <c r="H121" s="5" t="s">
        <v>5</v>
      </c>
      <c r="I121" s="5" t="s">
        <v>6</v>
      </c>
    </row>
    <row r="122" spans="1:9" ht="15.75" customHeight="1">
      <c r="A122" t="s">
        <v>7</v>
      </c>
      <c r="B122" s="6">
        <f>registration!K51</f>
        <v>6.7567567567567571E-2</v>
      </c>
      <c r="C122" s="7">
        <f>registration!I51</f>
        <v>5</v>
      </c>
      <c r="D122" s="8">
        <f>registration!K23</f>
        <v>8.3333333333333329E-2</v>
      </c>
      <c r="E122" s="9">
        <f>registration!I23</f>
        <v>5</v>
      </c>
      <c r="F122" s="10">
        <f>registration!K9</f>
        <v>0</v>
      </c>
      <c r="G122" s="11">
        <f>registration!I9</f>
        <v>0</v>
      </c>
      <c r="H122" s="12">
        <f>registration!K37</f>
        <v>0</v>
      </c>
      <c r="I122" s="13">
        <f>registration!I37</f>
        <v>0</v>
      </c>
    </row>
    <row r="123" spans="1:9" ht="15.75" customHeight="1">
      <c r="A123" t="s">
        <v>14</v>
      </c>
      <c r="B123" s="6">
        <f>registration!W51</f>
        <v>7.5949367088607597E-2</v>
      </c>
      <c r="C123" s="7">
        <f>registration!U51</f>
        <v>6</v>
      </c>
      <c r="D123" s="8">
        <f>registration!W23</f>
        <v>4.6153846153846156E-2</v>
      </c>
      <c r="E123" s="9">
        <f>registration!U23</f>
        <v>3</v>
      </c>
      <c r="F123" s="10">
        <f>registration!W9</f>
        <v>0.15</v>
      </c>
      <c r="G123" s="98">
        <f>registration!U9</f>
        <v>6</v>
      </c>
      <c r="H123" s="12">
        <f>registration!W37</f>
        <v>0.21428571428571427</v>
      </c>
      <c r="I123" s="13">
        <f>registration!U37</f>
        <v>3</v>
      </c>
    </row>
    <row r="124" spans="1:9" ht="15.75" customHeight="1">
      <c r="A124" t="s">
        <v>17</v>
      </c>
      <c r="B124" s="6">
        <f>registration!AI51</f>
        <v>-4.7058823529411764E-2</v>
      </c>
      <c r="C124" s="7">
        <f>registration!AG51</f>
        <v>-4</v>
      </c>
      <c r="D124" s="8">
        <f>registration!AI23</f>
        <v>-1.4705882352941176E-2</v>
      </c>
      <c r="E124" s="9">
        <f>registration!AG23</f>
        <v>-1</v>
      </c>
      <c r="F124" s="10">
        <f>registration!AI9</f>
        <v>4.3478260869565216E-2</v>
      </c>
      <c r="G124" s="11">
        <f>registration!AG9</f>
        <v>2</v>
      </c>
      <c r="H124" s="12">
        <f>registration!AI37</f>
        <v>-0.17647058823529413</v>
      </c>
      <c r="I124" s="13">
        <f>registration!AG37</f>
        <v>-3</v>
      </c>
    </row>
    <row r="125" spans="1:9" ht="15.75" customHeight="1">
      <c r="A125" s="14" t="s">
        <v>20</v>
      </c>
      <c r="B125" s="105">
        <f>registration!AU51</f>
        <v>0.1728395061728395</v>
      </c>
      <c r="C125" s="16">
        <f>registration!AS51</f>
        <v>14</v>
      </c>
      <c r="D125" s="17">
        <f>registration!AU23</f>
        <v>0.41791044776119401</v>
      </c>
      <c r="E125" s="18">
        <f>registration!AS23</f>
        <v>28</v>
      </c>
      <c r="F125" s="19">
        <f>registration!AU9</f>
        <v>-4.1666666666666664E-2</v>
      </c>
      <c r="G125" s="20">
        <f>registration!AS9</f>
        <v>-2</v>
      </c>
      <c r="H125" s="107">
        <f>registration!AU37</f>
        <v>-1</v>
      </c>
      <c r="I125" s="99">
        <f>registration!AS37</f>
        <v>-14</v>
      </c>
    </row>
    <row r="126" spans="1:9" ht="15.75" customHeight="1">
      <c r="A126" t="s">
        <v>35</v>
      </c>
      <c r="B126" s="6">
        <f t="shared" ref="B126:I126" si="22">AVERAGE(B122:B125)</f>
        <v>6.7324404324900722E-2</v>
      </c>
      <c r="C126" s="23">
        <f t="shared" si="22"/>
        <v>5.25</v>
      </c>
      <c r="D126" s="8">
        <f t="shared" si="22"/>
        <v>0.13317293622385806</v>
      </c>
      <c r="E126" s="24">
        <f t="shared" si="22"/>
        <v>8.75</v>
      </c>
      <c r="F126" s="10">
        <f t="shared" si="22"/>
        <v>3.7952898550724638E-2</v>
      </c>
      <c r="G126" s="25">
        <f t="shared" si="22"/>
        <v>1.5</v>
      </c>
      <c r="H126" s="12">
        <f t="shared" si="22"/>
        <v>-0.24054621848739496</v>
      </c>
      <c r="I126" s="26">
        <f t="shared" si="22"/>
        <v>-3.5</v>
      </c>
    </row>
    <row r="127" spans="1:9" ht="15.75" customHeight="1">
      <c r="A127" t="s">
        <v>46</v>
      </c>
      <c r="B127" s="6">
        <f t="shared" ref="B127:I127" si="23">MEDIAN(B122:B125)</f>
        <v>7.1758467328087577E-2</v>
      </c>
      <c r="C127" s="23">
        <f t="shared" si="23"/>
        <v>5.5</v>
      </c>
      <c r="D127" s="8">
        <f t="shared" si="23"/>
        <v>6.4743589743589736E-2</v>
      </c>
      <c r="E127" s="24">
        <f t="shared" si="23"/>
        <v>4</v>
      </c>
      <c r="F127" s="10">
        <f t="shared" si="23"/>
        <v>2.1739130434782608E-2</v>
      </c>
      <c r="G127" s="25">
        <f t="shared" si="23"/>
        <v>1</v>
      </c>
      <c r="H127" s="12">
        <f t="shared" si="23"/>
        <v>-8.8235294117647065E-2</v>
      </c>
      <c r="I127" s="26">
        <f t="shared" si="23"/>
        <v>-1.5</v>
      </c>
    </row>
    <row r="128" spans="1:9" ht="15.75" customHeight="1">
      <c r="A128" t="s">
        <v>48</v>
      </c>
      <c r="B128" s="6">
        <f>C128/registration!C51</f>
        <v>0.28378378378378377</v>
      </c>
      <c r="C128" s="23">
        <f>SUM(C122:C125)</f>
        <v>21</v>
      </c>
      <c r="D128" s="8">
        <f>E128/registration!C23</f>
        <v>0.58333333333333337</v>
      </c>
      <c r="E128" s="24">
        <f>SUM(E122:E125)</f>
        <v>35</v>
      </c>
      <c r="F128" s="10">
        <f>G128/registration!C9</f>
        <v>0.15</v>
      </c>
      <c r="G128" s="25">
        <f>SUM(G122:G125)</f>
        <v>6</v>
      </c>
      <c r="H128" s="12">
        <f>I128/registration!C37</f>
        <v>-1</v>
      </c>
      <c r="I128" s="26">
        <f>SUM(I122:I125)</f>
        <v>-14</v>
      </c>
    </row>
    <row r="129" spans="1:9" ht="15.75" customHeight="1"/>
    <row r="130" spans="1:9" ht="15.75" customHeight="1"/>
    <row r="131" spans="1:9" ht="15.75" customHeight="1">
      <c r="A131" s="94" t="s">
        <v>87</v>
      </c>
      <c r="B131" s="187" t="s">
        <v>1</v>
      </c>
      <c r="C131" s="186"/>
      <c r="D131" s="188" t="s">
        <v>2</v>
      </c>
      <c r="E131" s="186"/>
      <c r="F131" s="189" t="s">
        <v>3</v>
      </c>
      <c r="G131" s="186"/>
      <c r="H131" s="185" t="s">
        <v>4</v>
      </c>
      <c r="I131" s="186"/>
    </row>
    <row r="132" spans="1:9" ht="15.75" customHeight="1">
      <c r="B132" s="2" t="s">
        <v>5</v>
      </c>
      <c r="C132" s="2" t="s">
        <v>6</v>
      </c>
      <c r="D132" s="3" t="s">
        <v>5</v>
      </c>
      <c r="E132" s="3" t="s">
        <v>6</v>
      </c>
      <c r="F132" s="4" t="s">
        <v>5</v>
      </c>
      <c r="G132" s="4" t="s">
        <v>6</v>
      </c>
      <c r="H132" s="5" t="s">
        <v>5</v>
      </c>
      <c r="I132" s="5" t="s">
        <v>6</v>
      </c>
    </row>
    <row r="133" spans="1:9" ht="15.75" customHeight="1">
      <c r="A133" t="s">
        <v>7</v>
      </c>
      <c r="B133" s="6">
        <f>registration!K52</f>
        <v>0.17010309278350516</v>
      </c>
      <c r="C133" s="7">
        <f>registration!I52</f>
        <v>33</v>
      </c>
      <c r="D133" s="8">
        <f>registration!K24</f>
        <v>0.24822695035460993</v>
      </c>
      <c r="E133" s="9">
        <f>registration!I24</f>
        <v>35</v>
      </c>
      <c r="F133" s="10">
        <f>registration!K10</f>
        <v>1.0416666666666666E-2</v>
      </c>
      <c r="G133" s="11">
        <f>registration!I10</f>
        <v>1</v>
      </c>
      <c r="H133" s="12">
        <f>registration!K38</f>
        <v>-3.7735849056603772E-2</v>
      </c>
      <c r="I133" s="13">
        <f>registration!I38</f>
        <v>-2</v>
      </c>
    </row>
    <row r="134" spans="1:9" ht="15.75" customHeight="1">
      <c r="A134" t="s">
        <v>14</v>
      </c>
      <c r="B134" s="6">
        <f>registration!W52</f>
        <v>0</v>
      </c>
      <c r="C134" s="7">
        <f>registration!U52</f>
        <v>0</v>
      </c>
      <c r="D134" s="8">
        <f>registration!W24</f>
        <v>2.8409090909090908E-2</v>
      </c>
      <c r="E134" s="9">
        <f>registration!U24</f>
        <v>5</v>
      </c>
      <c r="F134" s="10">
        <f>registration!W10</f>
        <v>0.12371134020618557</v>
      </c>
      <c r="G134" s="98">
        <f>registration!U10</f>
        <v>12</v>
      </c>
      <c r="H134" s="12">
        <f>registration!W38</f>
        <v>-9.8039215686274508E-2</v>
      </c>
      <c r="I134" s="13">
        <f>registration!U38</f>
        <v>-5</v>
      </c>
    </row>
    <row r="135" spans="1:9" ht="15.75" customHeight="1">
      <c r="A135" t="s">
        <v>17</v>
      </c>
      <c r="B135" s="6">
        <f>registration!AI52</f>
        <v>7.4889867841409691E-2</v>
      </c>
      <c r="C135" s="7">
        <f>registration!AG52</f>
        <v>17</v>
      </c>
      <c r="D135" s="8">
        <f>registration!AI24</f>
        <v>-3.3149171270718231E-2</v>
      </c>
      <c r="E135" s="9">
        <f>registration!AG24</f>
        <v>-6</v>
      </c>
      <c r="F135" s="10">
        <f>registration!AI10</f>
        <v>3.669724770642202E-2</v>
      </c>
      <c r="G135" s="11">
        <f>registration!AG10</f>
        <v>4</v>
      </c>
      <c r="H135" s="12">
        <f>registration!AI38</f>
        <v>0.5</v>
      </c>
      <c r="I135" s="13">
        <f>registration!AG38</f>
        <v>23</v>
      </c>
    </row>
    <row r="136" spans="1:9" ht="15.75" customHeight="1">
      <c r="A136" s="14" t="s">
        <v>20</v>
      </c>
      <c r="B136" s="109">
        <f>registration!AU52</f>
        <v>-4.0983606557377051E-3</v>
      </c>
      <c r="C136" s="16">
        <f>registration!AS52</f>
        <v>-1</v>
      </c>
      <c r="D136" s="17">
        <f>registration!AU24</f>
        <v>-1.1428571428571429E-2</v>
      </c>
      <c r="E136" s="18">
        <f>registration!AS24</f>
        <v>-2</v>
      </c>
      <c r="F136" s="19">
        <f>registration!AU10</f>
        <v>-8.8495575221238937E-2</v>
      </c>
      <c r="G136" s="20">
        <f>registration!AS10</f>
        <v>-10</v>
      </c>
      <c r="H136" s="107">
        <f>registration!AU38</f>
        <v>1.4492753623188406E-2</v>
      </c>
      <c r="I136" s="99">
        <f>registration!AS38</f>
        <v>1</v>
      </c>
    </row>
    <row r="137" spans="1:9" ht="15.75" customHeight="1">
      <c r="A137" t="s">
        <v>35</v>
      </c>
      <c r="B137" s="6">
        <f t="shared" ref="B137:I137" si="24">AVERAGE(B133:B136)</f>
        <v>6.0223649992294286E-2</v>
      </c>
      <c r="C137" s="23">
        <f t="shared" si="24"/>
        <v>12.25</v>
      </c>
      <c r="D137" s="8">
        <f t="shared" si="24"/>
        <v>5.8014574641102795E-2</v>
      </c>
      <c r="E137" s="24">
        <f t="shared" si="24"/>
        <v>8</v>
      </c>
      <c r="F137" s="10">
        <f t="shared" si="24"/>
        <v>2.0582419839508828E-2</v>
      </c>
      <c r="G137" s="25">
        <f t="shared" si="24"/>
        <v>1.75</v>
      </c>
      <c r="H137" s="12">
        <f t="shared" si="24"/>
        <v>9.4679422220077539E-2</v>
      </c>
      <c r="I137" s="26">
        <f t="shared" si="24"/>
        <v>4.25</v>
      </c>
    </row>
    <row r="138" spans="1:9" ht="15.75" customHeight="1">
      <c r="A138" t="s">
        <v>46</v>
      </c>
      <c r="B138" s="6">
        <f t="shared" ref="B138:I138" si="25">MEDIAN(B133:B136)</f>
        <v>3.7444933920704845E-2</v>
      </c>
      <c r="C138" s="23">
        <f t="shared" si="25"/>
        <v>8.5</v>
      </c>
      <c r="D138" s="8">
        <f t="shared" si="25"/>
        <v>8.4902597402597407E-3</v>
      </c>
      <c r="E138" s="24">
        <f t="shared" si="25"/>
        <v>1.5</v>
      </c>
      <c r="F138" s="10">
        <f t="shared" si="25"/>
        <v>2.3556957186544346E-2</v>
      </c>
      <c r="G138" s="25">
        <f t="shared" si="25"/>
        <v>2.5</v>
      </c>
      <c r="H138" s="12">
        <f t="shared" si="25"/>
        <v>-1.1621547716707682E-2</v>
      </c>
      <c r="I138" s="26">
        <f t="shared" si="25"/>
        <v>-0.5</v>
      </c>
    </row>
    <row r="139" spans="1:9" ht="15.75" customHeight="1">
      <c r="A139" t="s">
        <v>48</v>
      </c>
      <c r="B139" s="6">
        <f>C139/registration!C52</f>
        <v>0.25257731958762886</v>
      </c>
      <c r="C139" s="23">
        <f>SUM(C133:C136)</f>
        <v>49</v>
      </c>
      <c r="D139" s="8">
        <f>E139/registration!C24</f>
        <v>0.22695035460992907</v>
      </c>
      <c r="E139" s="24">
        <f>SUM(E133:E136)</f>
        <v>32</v>
      </c>
      <c r="F139" s="10">
        <f>G139/registration!C10</f>
        <v>7.2916666666666671E-2</v>
      </c>
      <c r="G139" s="25">
        <f>SUM(G133:G136)</f>
        <v>7</v>
      </c>
      <c r="H139" s="12">
        <f>I139/registration!C38</f>
        <v>0.32075471698113206</v>
      </c>
      <c r="I139" s="26">
        <f>SUM(I133:I136)</f>
        <v>17</v>
      </c>
    </row>
    <row r="140" spans="1:9" ht="15.75" customHeight="1"/>
    <row r="141" spans="1:9" ht="15.75" customHeight="1">
      <c r="B141" s="30"/>
      <c r="C141" s="30"/>
      <c r="D141" s="30"/>
      <c r="E141" s="30"/>
      <c r="F141" s="30"/>
      <c r="G141" s="30"/>
      <c r="H141" s="30"/>
      <c r="I141" s="30"/>
    </row>
    <row r="142" spans="1:9" ht="15.75" customHeight="1">
      <c r="B142" s="30"/>
      <c r="C142" s="30"/>
      <c r="D142" s="30"/>
      <c r="E142" s="30"/>
      <c r="F142" s="30"/>
      <c r="G142" s="30"/>
      <c r="H142" s="30"/>
      <c r="I142" s="30"/>
    </row>
    <row r="143" spans="1:9" ht="15.75" customHeight="1">
      <c r="B143" s="30"/>
      <c r="C143" s="30"/>
      <c r="D143" s="30"/>
      <c r="E143" s="30"/>
      <c r="F143" s="30"/>
      <c r="G143" s="30"/>
      <c r="H143" s="30"/>
      <c r="I143" s="30"/>
    </row>
    <row r="144" spans="1:9" ht="15.75" customHeight="1">
      <c r="B144" s="30"/>
      <c r="C144" s="30"/>
      <c r="D144" s="30"/>
      <c r="E144" s="30"/>
      <c r="F144" s="30"/>
      <c r="G144" s="30"/>
      <c r="H144" s="30"/>
      <c r="I144" s="30"/>
    </row>
    <row r="145" spans="2:9" ht="15.75" customHeight="1">
      <c r="B145" s="30"/>
      <c r="C145" s="30"/>
      <c r="D145" s="30"/>
      <c r="E145" s="30"/>
      <c r="F145" s="30"/>
      <c r="G145" s="30"/>
      <c r="H145" s="30"/>
      <c r="I145" s="30"/>
    </row>
    <row r="146" spans="2:9" ht="15.75" customHeight="1">
      <c r="B146" s="30"/>
      <c r="C146" s="30"/>
      <c r="D146" s="30"/>
      <c r="E146" s="30"/>
      <c r="F146" s="30"/>
      <c r="G146" s="30"/>
      <c r="H146" s="30"/>
      <c r="I146" s="30"/>
    </row>
    <row r="147" spans="2:9" ht="15.75" customHeight="1">
      <c r="B147" s="30"/>
      <c r="C147" s="30"/>
      <c r="D147" s="30"/>
      <c r="E147" s="30"/>
      <c r="F147" s="30"/>
      <c r="G147" s="30"/>
      <c r="H147" s="30"/>
      <c r="I147" s="30"/>
    </row>
    <row r="148" spans="2:9" ht="15.75" customHeight="1">
      <c r="B148" s="30"/>
      <c r="C148" s="30"/>
      <c r="D148" s="30"/>
      <c r="E148" s="30"/>
      <c r="F148" s="30"/>
      <c r="G148" s="30"/>
      <c r="H148" s="30"/>
      <c r="I148" s="30"/>
    </row>
    <row r="149" spans="2:9" ht="15.75" customHeight="1">
      <c r="B149" s="30"/>
      <c r="C149" s="30"/>
      <c r="D149" s="30"/>
      <c r="E149" s="30"/>
      <c r="F149" s="30"/>
      <c r="G149" s="30"/>
      <c r="H149" s="30"/>
      <c r="I149" s="30"/>
    </row>
    <row r="150" spans="2:9" ht="15.75" customHeight="1">
      <c r="B150" s="30"/>
      <c r="C150" s="30"/>
      <c r="D150" s="30"/>
      <c r="E150" s="30"/>
      <c r="F150" s="30"/>
      <c r="G150" s="30"/>
      <c r="H150" s="30"/>
      <c r="I150" s="30"/>
    </row>
    <row r="151" spans="2:9" ht="15.75" customHeight="1">
      <c r="B151" s="30"/>
      <c r="C151" s="30"/>
      <c r="D151" s="30"/>
      <c r="E151" s="30"/>
      <c r="F151" s="30"/>
      <c r="G151" s="30"/>
      <c r="H151" s="30"/>
      <c r="I151" s="30"/>
    </row>
    <row r="152" spans="2:9" ht="15.75" customHeight="1">
      <c r="B152" s="30"/>
      <c r="C152" s="30"/>
      <c r="D152" s="30"/>
      <c r="E152" s="30"/>
      <c r="F152" s="30"/>
      <c r="G152" s="30"/>
      <c r="H152" s="30"/>
      <c r="I152" s="30"/>
    </row>
    <row r="153" spans="2:9" ht="15.75" customHeight="1">
      <c r="B153" s="30"/>
      <c r="C153" s="30"/>
      <c r="D153" s="30"/>
      <c r="E153" s="30"/>
      <c r="F153" s="30"/>
      <c r="G153" s="30"/>
      <c r="H153" s="30"/>
      <c r="I153" s="30"/>
    </row>
    <row r="154" spans="2:9" ht="15.75" customHeight="1">
      <c r="B154" s="30"/>
      <c r="C154" s="30"/>
      <c r="D154" s="30"/>
      <c r="E154" s="30"/>
      <c r="F154" s="30"/>
      <c r="G154" s="30"/>
      <c r="H154" s="30"/>
      <c r="I154" s="30"/>
    </row>
    <row r="155" spans="2:9" ht="15.75" customHeight="1">
      <c r="B155" s="30"/>
      <c r="C155" s="30"/>
      <c r="D155" s="30"/>
      <c r="E155" s="30"/>
      <c r="F155" s="30"/>
      <c r="G155" s="30"/>
      <c r="H155" s="30"/>
      <c r="I155" s="30"/>
    </row>
    <row r="156" spans="2:9" ht="15.75" customHeight="1">
      <c r="B156" s="30"/>
      <c r="C156" s="30"/>
      <c r="D156" s="30"/>
      <c r="E156" s="30"/>
      <c r="F156" s="30"/>
      <c r="G156" s="30"/>
      <c r="H156" s="30"/>
      <c r="I156" s="30"/>
    </row>
    <row r="157" spans="2:9" ht="15.75" customHeight="1">
      <c r="B157" s="30"/>
      <c r="C157" s="30"/>
      <c r="D157" s="30"/>
      <c r="E157" s="30"/>
      <c r="F157" s="30"/>
      <c r="G157" s="30"/>
      <c r="H157" s="30"/>
      <c r="I157" s="30"/>
    </row>
    <row r="158" spans="2:9" ht="15.75" customHeight="1">
      <c r="B158" s="30"/>
      <c r="C158" s="30"/>
      <c r="D158" s="30"/>
      <c r="E158" s="30"/>
      <c r="F158" s="30"/>
      <c r="G158" s="30"/>
      <c r="H158" s="30"/>
      <c r="I158" s="30"/>
    </row>
    <row r="159" spans="2:9" ht="15.75" customHeight="1">
      <c r="B159" s="30"/>
      <c r="C159" s="30"/>
      <c r="D159" s="30"/>
      <c r="E159" s="30"/>
      <c r="F159" s="30"/>
      <c r="G159" s="30"/>
      <c r="H159" s="30"/>
      <c r="I159" s="30"/>
    </row>
    <row r="160" spans="2:9" ht="15.75" customHeight="1">
      <c r="B160" s="30"/>
      <c r="C160" s="30"/>
      <c r="D160" s="30"/>
      <c r="E160" s="30"/>
      <c r="F160" s="30"/>
      <c r="G160" s="30"/>
      <c r="H160" s="30"/>
      <c r="I160" s="30"/>
    </row>
    <row r="161" spans="2:9" ht="15.75" customHeight="1">
      <c r="B161" s="30"/>
      <c r="C161" s="30"/>
      <c r="D161" s="30"/>
      <c r="E161" s="30"/>
      <c r="F161" s="30"/>
      <c r="G161" s="30"/>
      <c r="H161" s="30"/>
      <c r="I161" s="30"/>
    </row>
    <row r="162" spans="2:9" ht="15.75" customHeight="1">
      <c r="B162" s="30"/>
      <c r="C162" s="30"/>
      <c r="D162" s="30"/>
      <c r="E162" s="30"/>
      <c r="F162" s="30"/>
      <c r="G162" s="30"/>
      <c r="H162" s="30"/>
      <c r="I162" s="30"/>
    </row>
    <row r="163" spans="2:9" ht="15.75" customHeight="1">
      <c r="B163" s="30"/>
      <c r="C163" s="30"/>
      <c r="D163" s="30"/>
      <c r="E163" s="30"/>
      <c r="F163" s="30"/>
      <c r="G163" s="30"/>
      <c r="H163" s="30"/>
      <c r="I163" s="30"/>
    </row>
    <row r="164" spans="2:9" ht="15.75" customHeight="1">
      <c r="B164" s="30"/>
      <c r="C164" s="30"/>
      <c r="D164" s="30"/>
      <c r="E164" s="30"/>
      <c r="F164" s="30"/>
      <c r="G164" s="30"/>
      <c r="H164" s="30"/>
      <c r="I164" s="30"/>
    </row>
    <row r="165" spans="2:9" ht="15.75" customHeight="1">
      <c r="B165" s="30"/>
      <c r="C165" s="30"/>
      <c r="D165" s="30"/>
      <c r="E165" s="30"/>
      <c r="F165" s="30"/>
      <c r="G165" s="30"/>
      <c r="H165" s="30"/>
      <c r="I165" s="30"/>
    </row>
    <row r="166" spans="2:9" ht="15.75" customHeight="1">
      <c r="B166" s="30"/>
      <c r="C166" s="30"/>
      <c r="D166" s="30"/>
      <c r="E166" s="30"/>
      <c r="F166" s="30"/>
      <c r="G166" s="30"/>
      <c r="H166" s="30"/>
      <c r="I166" s="30"/>
    </row>
    <row r="167" spans="2:9" ht="15.75" customHeight="1">
      <c r="B167" s="30"/>
      <c r="C167" s="30"/>
      <c r="D167" s="30"/>
      <c r="E167" s="30"/>
      <c r="F167" s="30"/>
      <c r="G167" s="30"/>
      <c r="H167" s="30"/>
      <c r="I167" s="30"/>
    </row>
    <row r="168" spans="2:9" ht="15.75" customHeight="1">
      <c r="B168" s="30"/>
      <c r="C168" s="30"/>
      <c r="D168" s="30"/>
      <c r="E168" s="30"/>
      <c r="F168" s="30"/>
      <c r="G168" s="30"/>
      <c r="H168" s="30"/>
      <c r="I168" s="30"/>
    </row>
    <row r="169" spans="2:9" ht="15.75" customHeight="1">
      <c r="B169" s="30"/>
      <c r="C169" s="30"/>
      <c r="D169" s="30"/>
      <c r="E169" s="30"/>
      <c r="F169" s="30"/>
      <c r="G169" s="30"/>
      <c r="H169" s="30"/>
      <c r="I169" s="30"/>
    </row>
    <row r="170" spans="2:9" ht="15.75" customHeight="1">
      <c r="B170" s="30"/>
      <c r="C170" s="30"/>
      <c r="D170" s="30"/>
      <c r="E170" s="30"/>
      <c r="F170" s="30"/>
      <c r="G170" s="30"/>
      <c r="H170" s="30"/>
      <c r="I170" s="30"/>
    </row>
    <row r="171" spans="2:9" ht="15.75" customHeight="1">
      <c r="B171" s="30"/>
      <c r="C171" s="30"/>
      <c r="D171" s="30"/>
      <c r="E171" s="30"/>
      <c r="F171" s="30"/>
      <c r="G171" s="30"/>
      <c r="H171" s="30"/>
      <c r="I171" s="30"/>
    </row>
    <row r="172" spans="2:9" ht="15.75" customHeight="1">
      <c r="B172" s="30"/>
      <c r="C172" s="30"/>
      <c r="D172" s="30"/>
      <c r="E172" s="30"/>
      <c r="F172" s="30"/>
      <c r="G172" s="30"/>
      <c r="H172" s="30"/>
      <c r="I172" s="30"/>
    </row>
    <row r="173" spans="2:9" ht="15.75" customHeight="1">
      <c r="B173" s="30"/>
      <c r="C173" s="30"/>
      <c r="D173" s="30"/>
      <c r="E173" s="30"/>
      <c r="F173" s="30"/>
      <c r="G173" s="30"/>
      <c r="H173" s="30"/>
      <c r="I173" s="30"/>
    </row>
    <row r="174" spans="2:9" ht="15.75" customHeight="1">
      <c r="B174" s="30"/>
      <c r="C174" s="30"/>
      <c r="D174" s="30"/>
      <c r="E174" s="30"/>
      <c r="F174" s="30"/>
      <c r="G174" s="30"/>
      <c r="H174" s="30"/>
      <c r="I174" s="30"/>
    </row>
    <row r="175" spans="2:9" ht="15.75" customHeight="1">
      <c r="B175" s="30"/>
      <c r="C175" s="30"/>
      <c r="D175" s="30"/>
      <c r="E175" s="30"/>
      <c r="F175" s="30"/>
      <c r="G175" s="30"/>
      <c r="H175" s="30"/>
      <c r="I175" s="30"/>
    </row>
    <row r="176" spans="2:9" ht="15.75" customHeight="1">
      <c r="B176" s="30"/>
      <c r="C176" s="30"/>
      <c r="D176" s="30"/>
      <c r="E176" s="30"/>
      <c r="F176" s="30"/>
      <c r="G176" s="30"/>
      <c r="H176" s="30"/>
      <c r="I176" s="30"/>
    </row>
    <row r="177" spans="2:9" ht="15.75" customHeight="1">
      <c r="B177" s="30"/>
      <c r="C177" s="30"/>
      <c r="D177" s="30"/>
      <c r="E177" s="30"/>
      <c r="F177" s="30"/>
      <c r="G177" s="30"/>
      <c r="H177" s="30"/>
      <c r="I177" s="30"/>
    </row>
    <row r="178" spans="2:9" ht="15.75" customHeight="1">
      <c r="B178" s="30"/>
      <c r="C178" s="30"/>
      <c r="D178" s="30"/>
      <c r="E178" s="30"/>
      <c r="F178" s="30"/>
      <c r="G178" s="30"/>
      <c r="H178" s="30"/>
      <c r="I178" s="30"/>
    </row>
    <row r="179" spans="2:9" ht="15.75" customHeight="1">
      <c r="B179" s="30"/>
      <c r="C179" s="30"/>
      <c r="D179" s="30"/>
      <c r="E179" s="30"/>
      <c r="F179" s="30"/>
      <c r="G179" s="30"/>
      <c r="H179" s="30"/>
      <c r="I179" s="30"/>
    </row>
    <row r="180" spans="2:9" ht="15.75" customHeight="1">
      <c r="B180" s="30"/>
      <c r="C180" s="30"/>
      <c r="D180" s="30"/>
      <c r="E180" s="30"/>
      <c r="F180" s="30"/>
      <c r="G180" s="30"/>
      <c r="H180" s="30"/>
      <c r="I180" s="30"/>
    </row>
    <row r="181" spans="2:9" ht="15.75" customHeight="1">
      <c r="B181" s="30"/>
      <c r="C181" s="30"/>
      <c r="D181" s="30"/>
      <c r="E181" s="30"/>
      <c r="F181" s="30"/>
      <c r="G181" s="30"/>
      <c r="H181" s="30"/>
      <c r="I181" s="30"/>
    </row>
    <row r="182" spans="2:9" ht="15.75" customHeight="1">
      <c r="B182" s="30"/>
      <c r="C182" s="30"/>
      <c r="D182" s="30"/>
      <c r="E182" s="30"/>
      <c r="F182" s="30"/>
      <c r="G182" s="30"/>
      <c r="H182" s="30"/>
      <c r="I182" s="30"/>
    </row>
    <row r="183" spans="2:9" ht="15.75" customHeight="1">
      <c r="B183" s="30"/>
      <c r="C183" s="30"/>
      <c r="D183" s="30"/>
      <c r="E183" s="30"/>
      <c r="F183" s="30"/>
      <c r="G183" s="30"/>
      <c r="H183" s="30"/>
      <c r="I183" s="30"/>
    </row>
    <row r="184" spans="2:9" ht="15.75" customHeight="1">
      <c r="B184" s="30"/>
      <c r="C184" s="30"/>
      <c r="D184" s="30"/>
      <c r="E184" s="30"/>
      <c r="F184" s="30"/>
      <c r="G184" s="30"/>
      <c r="H184" s="30"/>
      <c r="I184" s="30"/>
    </row>
    <row r="185" spans="2:9" ht="15.75" customHeight="1">
      <c r="B185" s="30"/>
      <c r="C185" s="30"/>
      <c r="D185" s="30"/>
      <c r="E185" s="30"/>
      <c r="F185" s="30"/>
      <c r="G185" s="30"/>
      <c r="H185" s="30"/>
      <c r="I185" s="30"/>
    </row>
    <row r="186" spans="2:9" ht="15.75" customHeight="1">
      <c r="B186" s="30"/>
      <c r="C186" s="30"/>
      <c r="D186" s="30"/>
      <c r="E186" s="30"/>
      <c r="F186" s="30"/>
      <c r="G186" s="30"/>
      <c r="H186" s="30"/>
      <c r="I186" s="30"/>
    </row>
    <row r="187" spans="2:9" ht="15.75" customHeight="1">
      <c r="B187" s="30"/>
      <c r="C187" s="30"/>
      <c r="D187" s="30"/>
      <c r="E187" s="30"/>
      <c r="F187" s="30"/>
      <c r="G187" s="30"/>
      <c r="H187" s="30"/>
      <c r="I187" s="30"/>
    </row>
    <row r="188" spans="2:9" ht="15.75" customHeight="1">
      <c r="B188" s="30"/>
      <c r="C188" s="30"/>
      <c r="D188" s="30"/>
      <c r="E188" s="30"/>
      <c r="F188" s="30"/>
      <c r="G188" s="30"/>
      <c r="H188" s="30"/>
      <c r="I188" s="30"/>
    </row>
    <row r="189" spans="2:9" ht="15.75" customHeight="1">
      <c r="B189" s="30"/>
      <c r="C189" s="30"/>
      <c r="D189" s="30"/>
      <c r="E189" s="30"/>
      <c r="F189" s="30"/>
      <c r="G189" s="30"/>
      <c r="H189" s="30"/>
      <c r="I189" s="30"/>
    </row>
    <row r="190" spans="2:9" ht="15.75" customHeight="1">
      <c r="B190" s="30"/>
      <c r="C190" s="30"/>
      <c r="D190" s="30"/>
      <c r="E190" s="30"/>
      <c r="F190" s="30"/>
      <c r="G190" s="30"/>
      <c r="H190" s="30"/>
      <c r="I190" s="30"/>
    </row>
    <row r="191" spans="2:9" ht="15.75" customHeight="1">
      <c r="B191" s="30"/>
      <c r="C191" s="30"/>
      <c r="D191" s="30"/>
      <c r="E191" s="30"/>
      <c r="F191" s="30"/>
      <c r="G191" s="30"/>
      <c r="H191" s="30"/>
      <c r="I191" s="30"/>
    </row>
    <row r="192" spans="2:9" ht="15.75" customHeight="1">
      <c r="B192" s="30"/>
      <c r="C192" s="30"/>
      <c r="D192" s="30"/>
      <c r="E192" s="30"/>
      <c r="F192" s="30"/>
      <c r="G192" s="30"/>
      <c r="H192" s="30"/>
      <c r="I192" s="30"/>
    </row>
    <row r="193" spans="2:9" ht="15.75" customHeight="1">
      <c r="B193" s="30"/>
      <c r="C193" s="30"/>
      <c r="D193" s="30"/>
      <c r="E193" s="30"/>
      <c r="F193" s="30"/>
      <c r="G193" s="30"/>
      <c r="H193" s="30"/>
      <c r="I193" s="30"/>
    </row>
    <row r="194" spans="2:9" ht="15.75" customHeight="1">
      <c r="B194" s="30"/>
      <c r="C194" s="30"/>
      <c r="D194" s="30"/>
      <c r="E194" s="30"/>
      <c r="F194" s="30"/>
      <c r="G194" s="30"/>
      <c r="H194" s="30"/>
      <c r="I194" s="30"/>
    </row>
    <row r="195" spans="2:9" ht="15.75" customHeight="1">
      <c r="B195" s="30"/>
      <c r="C195" s="30"/>
      <c r="D195" s="30"/>
      <c r="E195" s="30"/>
      <c r="F195" s="30"/>
      <c r="G195" s="30"/>
      <c r="H195" s="30"/>
      <c r="I195" s="30"/>
    </row>
    <row r="196" spans="2:9" ht="15.75" customHeight="1">
      <c r="B196" s="30"/>
      <c r="C196" s="30"/>
      <c r="D196" s="30"/>
      <c r="E196" s="30"/>
      <c r="F196" s="30"/>
      <c r="G196" s="30"/>
      <c r="H196" s="30"/>
      <c r="I196" s="30"/>
    </row>
    <row r="197" spans="2:9" ht="15.75" customHeight="1">
      <c r="B197" s="30"/>
      <c r="C197" s="30"/>
      <c r="D197" s="30"/>
      <c r="E197" s="30"/>
      <c r="F197" s="30"/>
      <c r="G197" s="30"/>
      <c r="H197" s="30"/>
      <c r="I197" s="30"/>
    </row>
    <row r="198" spans="2:9" ht="15.75" customHeight="1">
      <c r="B198" s="30"/>
      <c r="C198" s="30"/>
      <c r="D198" s="30"/>
      <c r="E198" s="30"/>
      <c r="F198" s="30"/>
      <c r="G198" s="30"/>
      <c r="H198" s="30"/>
      <c r="I198" s="30"/>
    </row>
    <row r="199" spans="2:9" ht="15.75" customHeight="1">
      <c r="B199" s="30"/>
      <c r="C199" s="30"/>
      <c r="D199" s="30"/>
      <c r="E199" s="30"/>
      <c r="F199" s="30"/>
      <c r="G199" s="30"/>
      <c r="H199" s="30"/>
      <c r="I199" s="30"/>
    </row>
    <row r="200" spans="2:9" ht="15.75" customHeight="1">
      <c r="B200" s="30"/>
      <c r="C200" s="30"/>
      <c r="D200" s="30"/>
      <c r="E200" s="30"/>
      <c r="F200" s="30"/>
      <c r="G200" s="30"/>
      <c r="H200" s="30"/>
      <c r="I200" s="30"/>
    </row>
    <row r="201" spans="2:9" ht="15.75" customHeight="1">
      <c r="B201" s="30"/>
      <c r="C201" s="30"/>
      <c r="D201" s="30"/>
      <c r="E201" s="30"/>
      <c r="F201" s="30"/>
      <c r="G201" s="30"/>
      <c r="H201" s="30"/>
      <c r="I201" s="30"/>
    </row>
    <row r="202" spans="2:9" ht="15.75" customHeight="1">
      <c r="B202" s="30"/>
      <c r="C202" s="30"/>
      <c r="D202" s="30"/>
      <c r="E202" s="30"/>
      <c r="F202" s="30"/>
      <c r="G202" s="30"/>
      <c r="H202" s="30"/>
      <c r="I202" s="30"/>
    </row>
    <row r="203" spans="2:9" ht="15.75" customHeight="1">
      <c r="B203" s="30"/>
      <c r="C203" s="30"/>
      <c r="D203" s="30"/>
      <c r="E203" s="30"/>
      <c r="F203" s="30"/>
      <c r="G203" s="30"/>
      <c r="H203" s="30"/>
      <c r="I203" s="30"/>
    </row>
    <row r="204" spans="2:9" ht="15.75" customHeight="1">
      <c r="B204" s="30"/>
      <c r="C204" s="30"/>
      <c r="D204" s="30"/>
      <c r="E204" s="30"/>
      <c r="F204" s="30"/>
      <c r="G204" s="30"/>
      <c r="H204" s="30"/>
      <c r="I204" s="30"/>
    </row>
    <row r="205" spans="2:9" ht="15.75" customHeight="1">
      <c r="B205" s="30"/>
      <c r="C205" s="30"/>
      <c r="D205" s="30"/>
      <c r="E205" s="30"/>
      <c r="F205" s="30"/>
      <c r="G205" s="30"/>
      <c r="H205" s="30"/>
      <c r="I205" s="30"/>
    </row>
    <row r="206" spans="2:9" ht="15.75" customHeight="1">
      <c r="B206" s="30"/>
      <c r="C206" s="30"/>
      <c r="D206" s="30"/>
      <c r="E206" s="30"/>
      <c r="F206" s="30"/>
      <c r="G206" s="30"/>
      <c r="H206" s="30"/>
      <c r="I206" s="30"/>
    </row>
    <row r="207" spans="2:9" ht="15.75" customHeight="1">
      <c r="B207" s="30"/>
      <c r="C207" s="30"/>
      <c r="D207" s="30"/>
      <c r="E207" s="30"/>
      <c r="F207" s="30"/>
      <c r="G207" s="30"/>
      <c r="H207" s="30"/>
      <c r="I207" s="30"/>
    </row>
    <row r="208" spans="2:9" ht="15.75" customHeight="1">
      <c r="B208" s="30"/>
      <c r="C208" s="30"/>
      <c r="D208" s="30"/>
      <c r="E208" s="30"/>
      <c r="F208" s="30"/>
      <c r="G208" s="30"/>
      <c r="H208" s="30"/>
      <c r="I208" s="30"/>
    </row>
    <row r="209" spans="2:9" ht="15.75" customHeight="1">
      <c r="B209" s="30"/>
      <c r="C209" s="30"/>
      <c r="D209" s="30"/>
      <c r="E209" s="30"/>
      <c r="F209" s="30"/>
      <c r="G209" s="30"/>
      <c r="H209" s="30"/>
      <c r="I209" s="30"/>
    </row>
    <row r="210" spans="2:9" ht="15.75" customHeight="1">
      <c r="B210" s="30"/>
      <c r="C210" s="30"/>
      <c r="D210" s="30"/>
      <c r="E210" s="30"/>
      <c r="F210" s="30"/>
      <c r="G210" s="30"/>
      <c r="H210" s="30"/>
      <c r="I210" s="30"/>
    </row>
    <row r="211" spans="2:9" ht="15.75" customHeight="1">
      <c r="B211" s="30"/>
      <c r="C211" s="30"/>
      <c r="D211" s="30"/>
      <c r="E211" s="30"/>
      <c r="F211" s="30"/>
      <c r="G211" s="30"/>
      <c r="H211" s="30"/>
      <c r="I211" s="30"/>
    </row>
    <row r="212" spans="2:9" ht="15.75" customHeight="1">
      <c r="B212" s="30"/>
      <c r="C212" s="30"/>
      <c r="D212" s="30"/>
      <c r="E212" s="30"/>
      <c r="F212" s="30"/>
      <c r="G212" s="30"/>
      <c r="H212" s="30"/>
      <c r="I212" s="30"/>
    </row>
    <row r="213" spans="2:9" ht="15.75" customHeight="1">
      <c r="B213" s="30"/>
      <c r="C213" s="30"/>
      <c r="D213" s="30"/>
      <c r="E213" s="30"/>
      <c r="F213" s="30"/>
      <c r="G213" s="30"/>
      <c r="H213" s="30"/>
      <c r="I213" s="30"/>
    </row>
    <row r="214" spans="2:9" ht="15.75" customHeight="1">
      <c r="B214" s="30"/>
      <c r="C214" s="30"/>
      <c r="D214" s="30"/>
      <c r="E214" s="30"/>
      <c r="F214" s="30"/>
      <c r="G214" s="30"/>
      <c r="H214" s="30"/>
      <c r="I214" s="30"/>
    </row>
    <row r="215" spans="2:9" ht="15.75" customHeight="1">
      <c r="B215" s="30"/>
      <c r="C215" s="30"/>
      <c r="D215" s="30"/>
      <c r="E215" s="30"/>
      <c r="F215" s="30"/>
      <c r="G215" s="30"/>
      <c r="H215" s="30"/>
      <c r="I215" s="30"/>
    </row>
    <row r="216" spans="2:9" ht="15.75" customHeight="1">
      <c r="B216" s="30"/>
      <c r="C216" s="30"/>
      <c r="D216" s="30"/>
      <c r="E216" s="30"/>
      <c r="F216" s="30"/>
      <c r="G216" s="30"/>
      <c r="H216" s="30"/>
      <c r="I216" s="30"/>
    </row>
    <row r="217" spans="2:9" ht="15.75" customHeight="1">
      <c r="B217" s="30"/>
      <c r="C217" s="30"/>
      <c r="D217" s="30"/>
      <c r="E217" s="30"/>
      <c r="F217" s="30"/>
      <c r="G217" s="30"/>
      <c r="H217" s="30"/>
      <c r="I217" s="30"/>
    </row>
    <row r="218" spans="2:9" ht="15.75" customHeight="1">
      <c r="B218" s="30"/>
      <c r="C218" s="30"/>
      <c r="D218" s="30"/>
      <c r="E218" s="30"/>
      <c r="F218" s="30"/>
      <c r="G218" s="30"/>
      <c r="H218" s="30"/>
      <c r="I218" s="30"/>
    </row>
    <row r="219" spans="2:9" ht="15.75" customHeight="1">
      <c r="B219" s="30"/>
      <c r="C219" s="30"/>
      <c r="D219" s="30"/>
      <c r="E219" s="30"/>
      <c r="F219" s="30"/>
      <c r="G219" s="30"/>
      <c r="H219" s="30"/>
      <c r="I219" s="30"/>
    </row>
    <row r="220" spans="2:9" ht="15.75" customHeight="1">
      <c r="B220" s="30"/>
      <c r="C220" s="30"/>
      <c r="D220" s="30"/>
      <c r="E220" s="30"/>
      <c r="F220" s="30"/>
      <c r="G220" s="30"/>
      <c r="H220" s="30"/>
      <c r="I220" s="30"/>
    </row>
    <row r="221" spans="2:9" ht="15.75" customHeight="1">
      <c r="B221" s="30"/>
      <c r="C221" s="30"/>
      <c r="D221" s="30"/>
      <c r="E221" s="30"/>
      <c r="F221" s="30"/>
      <c r="G221" s="30"/>
      <c r="H221" s="30"/>
      <c r="I221" s="30"/>
    </row>
    <row r="222" spans="2:9" ht="15.75" customHeight="1">
      <c r="B222" s="30"/>
      <c r="C222" s="30"/>
      <c r="D222" s="30"/>
      <c r="E222" s="30"/>
      <c r="F222" s="30"/>
      <c r="G222" s="30"/>
      <c r="H222" s="30"/>
      <c r="I222" s="30"/>
    </row>
    <row r="223" spans="2:9" ht="15.75" customHeight="1">
      <c r="B223" s="30"/>
      <c r="C223" s="30"/>
      <c r="D223" s="30"/>
      <c r="E223" s="30"/>
      <c r="F223" s="30"/>
      <c r="G223" s="30"/>
      <c r="H223" s="30"/>
      <c r="I223" s="30"/>
    </row>
    <row r="224" spans="2:9" ht="15.75" customHeight="1">
      <c r="B224" s="30"/>
      <c r="C224" s="30"/>
      <c r="D224" s="30"/>
      <c r="E224" s="30"/>
      <c r="F224" s="30"/>
      <c r="G224" s="30"/>
      <c r="H224" s="30"/>
      <c r="I224" s="30"/>
    </row>
    <row r="225" spans="2:9" ht="15.75" customHeight="1">
      <c r="B225" s="30"/>
      <c r="C225" s="30"/>
      <c r="D225" s="30"/>
      <c r="E225" s="30"/>
      <c r="F225" s="30"/>
      <c r="G225" s="30"/>
      <c r="H225" s="30"/>
      <c r="I225" s="30"/>
    </row>
    <row r="226" spans="2:9" ht="15.75" customHeight="1">
      <c r="B226" s="30"/>
      <c r="C226" s="30"/>
      <c r="D226" s="30"/>
      <c r="E226" s="30"/>
      <c r="F226" s="30"/>
      <c r="G226" s="30"/>
      <c r="H226" s="30"/>
      <c r="I226" s="30"/>
    </row>
    <row r="227" spans="2:9" ht="15.75" customHeight="1">
      <c r="B227" s="30"/>
      <c r="C227" s="30"/>
      <c r="D227" s="30"/>
      <c r="E227" s="30"/>
      <c r="F227" s="30"/>
      <c r="G227" s="30"/>
      <c r="H227" s="30"/>
      <c r="I227" s="30"/>
    </row>
    <row r="228" spans="2:9" ht="15.75" customHeight="1">
      <c r="B228" s="30"/>
      <c r="C228" s="30"/>
      <c r="D228" s="30"/>
      <c r="E228" s="30"/>
      <c r="F228" s="30"/>
      <c r="G228" s="30"/>
      <c r="H228" s="30"/>
      <c r="I228" s="30"/>
    </row>
    <row r="229" spans="2:9" ht="15.75" customHeight="1">
      <c r="B229" s="30"/>
      <c r="C229" s="30"/>
      <c r="D229" s="30"/>
      <c r="E229" s="30"/>
      <c r="F229" s="30"/>
      <c r="G229" s="30"/>
      <c r="H229" s="30"/>
      <c r="I229" s="30"/>
    </row>
    <row r="230" spans="2:9" ht="15.75" customHeight="1">
      <c r="B230" s="30"/>
      <c r="C230" s="30"/>
      <c r="D230" s="30"/>
      <c r="E230" s="30"/>
      <c r="F230" s="30"/>
      <c r="G230" s="30"/>
      <c r="H230" s="30"/>
      <c r="I230" s="30"/>
    </row>
    <row r="231" spans="2:9" ht="15.75" customHeight="1">
      <c r="B231" s="30"/>
      <c r="C231" s="30"/>
      <c r="D231" s="30"/>
      <c r="E231" s="30"/>
      <c r="F231" s="30"/>
      <c r="G231" s="30"/>
      <c r="H231" s="30"/>
      <c r="I231" s="30"/>
    </row>
    <row r="232" spans="2:9" ht="15.75" customHeight="1">
      <c r="B232" s="30"/>
      <c r="C232" s="30"/>
      <c r="D232" s="30"/>
      <c r="E232" s="30"/>
      <c r="F232" s="30"/>
      <c r="G232" s="30"/>
      <c r="H232" s="30"/>
      <c r="I232" s="30"/>
    </row>
    <row r="233" spans="2:9" ht="15.75" customHeight="1">
      <c r="B233" s="30"/>
      <c r="C233" s="30"/>
      <c r="D233" s="30"/>
      <c r="E233" s="30"/>
      <c r="F233" s="30"/>
      <c r="G233" s="30"/>
      <c r="H233" s="30"/>
      <c r="I233" s="30"/>
    </row>
    <row r="234" spans="2:9" ht="15.75" customHeight="1">
      <c r="B234" s="30"/>
      <c r="C234" s="30"/>
      <c r="D234" s="30"/>
      <c r="E234" s="30"/>
      <c r="F234" s="30"/>
      <c r="G234" s="30"/>
      <c r="H234" s="30"/>
      <c r="I234" s="30"/>
    </row>
    <row r="235" spans="2:9" ht="15.75" customHeight="1">
      <c r="B235" s="30"/>
      <c r="C235" s="30"/>
      <c r="D235" s="30"/>
      <c r="E235" s="30"/>
      <c r="F235" s="30"/>
      <c r="G235" s="30"/>
      <c r="H235" s="30"/>
      <c r="I235" s="30"/>
    </row>
    <row r="236" spans="2:9" ht="15.75" customHeight="1">
      <c r="B236" s="30"/>
      <c r="C236" s="30"/>
      <c r="D236" s="30"/>
      <c r="E236" s="30"/>
      <c r="F236" s="30"/>
      <c r="G236" s="30"/>
      <c r="H236" s="30"/>
      <c r="I236" s="30"/>
    </row>
    <row r="237" spans="2:9" ht="15.75" customHeight="1">
      <c r="B237" s="30"/>
      <c r="C237" s="30"/>
      <c r="D237" s="30"/>
      <c r="E237" s="30"/>
      <c r="F237" s="30"/>
      <c r="G237" s="30"/>
      <c r="H237" s="30"/>
      <c r="I237" s="30"/>
    </row>
    <row r="238" spans="2:9" ht="15.75" customHeight="1">
      <c r="B238" s="30"/>
      <c r="C238" s="30"/>
      <c r="D238" s="30"/>
      <c r="E238" s="30"/>
      <c r="F238" s="30"/>
      <c r="G238" s="30"/>
      <c r="H238" s="30"/>
      <c r="I238" s="30"/>
    </row>
    <row r="239" spans="2:9" ht="15.75" customHeight="1">
      <c r="B239" s="30"/>
      <c r="C239" s="30"/>
      <c r="D239" s="30"/>
      <c r="E239" s="30"/>
      <c r="F239" s="30"/>
      <c r="G239" s="30"/>
      <c r="H239" s="30"/>
      <c r="I239" s="30"/>
    </row>
    <row r="240" spans="2:9" ht="15.75" customHeight="1">
      <c r="B240" s="30"/>
      <c r="C240" s="30"/>
      <c r="D240" s="30"/>
      <c r="E240" s="30"/>
      <c r="F240" s="30"/>
      <c r="G240" s="30"/>
      <c r="H240" s="30"/>
      <c r="I240" s="30"/>
    </row>
    <row r="241" spans="2:9" ht="15.75" customHeight="1">
      <c r="B241" s="30"/>
      <c r="C241" s="30"/>
      <c r="D241" s="30"/>
      <c r="E241" s="30"/>
      <c r="F241" s="30"/>
      <c r="G241" s="30"/>
      <c r="H241" s="30"/>
      <c r="I241" s="30"/>
    </row>
    <row r="242" spans="2:9" ht="15.75" customHeight="1">
      <c r="B242" s="30"/>
      <c r="C242" s="30"/>
      <c r="D242" s="30"/>
      <c r="E242" s="30"/>
      <c r="F242" s="30"/>
      <c r="G242" s="30"/>
      <c r="H242" s="30"/>
      <c r="I242" s="30"/>
    </row>
    <row r="243" spans="2:9" ht="15.75" customHeight="1">
      <c r="B243" s="30"/>
      <c r="C243" s="30"/>
      <c r="D243" s="30"/>
      <c r="E243" s="30"/>
      <c r="F243" s="30"/>
      <c r="G243" s="30"/>
      <c r="H243" s="30"/>
      <c r="I243" s="30"/>
    </row>
    <row r="244" spans="2:9" ht="15.75" customHeight="1">
      <c r="B244" s="30"/>
      <c r="C244" s="30"/>
      <c r="D244" s="30"/>
      <c r="E244" s="30"/>
      <c r="F244" s="30"/>
      <c r="G244" s="30"/>
      <c r="H244" s="30"/>
      <c r="I244" s="30"/>
    </row>
    <row r="245" spans="2:9" ht="15.75" customHeight="1">
      <c r="B245" s="30"/>
      <c r="C245" s="30"/>
      <c r="D245" s="30"/>
      <c r="E245" s="30"/>
      <c r="F245" s="30"/>
      <c r="G245" s="30"/>
      <c r="H245" s="30"/>
      <c r="I245" s="30"/>
    </row>
    <row r="246" spans="2:9" ht="15.75" customHeight="1">
      <c r="B246" s="30"/>
      <c r="C246" s="30"/>
      <c r="D246" s="30"/>
      <c r="E246" s="30"/>
      <c r="F246" s="30"/>
      <c r="G246" s="30"/>
      <c r="H246" s="30"/>
      <c r="I246" s="30"/>
    </row>
    <row r="247" spans="2:9" ht="15.75" customHeight="1">
      <c r="B247" s="30"/>
      <c r="C247" s="30"/>
      <c r="D247" s="30"/>
      <c r="E247" s="30"/>
      <c r="F247" s="30"/>
      <c r="G247" s="30"/>
      <c r="H247" s="30"/>
      <c r="I247" s="30"/>
    </row>
    <row r="248" spans="2:9" ht="15.75" customHeight="1">
      <c r="B248" s="30"/>
      <c r="C248" s="30"/>
      <c r="D248" s="30"/>
      <c r="E248" s="30"/>
      <c r="F248" s="30"/>
      <c r="G248" s="30"/>
      <c r="H248" s="30"/>
      <c r="I248" s="30"/>
    </row>
    <row r="249" spans="2:9" ht="15.75" customHeight="1">
      <c r="B249" s="30"/>
      <c r="C249" s="30"/>
      <c r="D249" s="30"/>
      <c r="E249" s="30"/>
      <c r="F249" s="30"/>
      <c r="G249" s="30"/>
      <c r="H249" s="30"/>
      <c r="I249" s="30"/>
    </row>
    <row r="250" spans="2:9" ht="15.75" customHeight="1">
      <c r="B250" s="30"/>
      <c r="C250" s="30"/>
      <c r="D250" s="30"/>
      <c r="E250" s="30"/>
      <c r="F250" s="30"/>
      <c r="G250" s="30"/>
      <c r="H250" s="30"/>
      <c r="I250" s="30"/>
    </row>
    <row r="251" spans="2:9" ht="15.75" customHeight="1">
      <c r="B251" s="30"/>
      <c r="C251" s="30"/>
      <c r="D251" s="30"/>
      <c r="E251" s="30"/>
      <c r="F251" s="30"/>
      <c r="G251" s="30"/>
      <c r="H251" s="30"/>
      <c r="I251" s="30"/>
    </row>
    <row r="252" spans="2:9" ht="15.75" customHeight="1">
      <c r="B252" s="30"/>
      <c r="C252" s="30"/>
      <c r="D252" s="30"/>
      <c r="E252" s="30"/>
      <c r="F252" s="30"/>
      <c r="G252" s="30"/>
      <c r="H252" s="30"/>
      <c r="I252" s="30"/>
    </row>
    <row r="253" spans="2:9" ht="15.75" customHeight="1">
      <c r="B253" s="30"/>
      <c r="C253" s="30"/>
      <c r="D253" s="30"/>
      <c r="E253" s="30"/>
      <c r="F253" s="30"/>
      <c r="G253" s="30"/>
      <c r="H253" s="30"/>
      <c r="I253" s="30"/>
    </row>
    <row r="254" spans="2:9" ht="15.75" customHeight="1">
      <c r="B254" s="30"/>
      <c r="C254" s="30"/>
      <c r="D254" s="30"/>
      <c r="E254" s="30"/>
      <c r="F254" s="30"/>
      <c r="G254" s="30"/>
      <c r="H254" s="30"/>
      <c r="I254" s="30"/>
    </row>
    <row r="255" spans="2:9" ht="15.75" customHeight="1">
      <c r="B255" s="30"/>
      <c r="C255" s="30"/>
      <c r="D255" s="30"/>
      <c r="E255" s="30"/>
      <c r="F255" s="30"/>
      <c r="G255" s="30"/>
      <c r="H255" s="30"/>
      <c r="I255" s="30"/>
    </row>
    <row r="256" spans="2:9" ht="15.75" customHeight="1">
      <c r="B256" s="30"/>
      <c r="C256" s="30"/>
      <c r="D256" s="30"/>
      <c r="E256" s="30"/>
      <c r="F256" s="30"/>
      <c r="G256" s="30"/>
      <c r="H256" s="30"/>
      <c r="I256" s="30"/>
    </row>
    <row r="257" spans="2:9" ht="15.75" customHeight="1">
      <c r="B257" s="30"/>
      <c r="C257" s="30"/>
      <c r="D257" s="30"/>
      <c r="E257" s="30"/>
      <c r="F257" s="30"/>
      <c r="G257" s="30"/>
      <c r="H257" s="30"/>
      <c r="I257" s="30"/>
    </row>
    <row r="258" spans="2:9" ht="15.75" customHeight="1">
      <c r="B258" s="30"/>
      <c r="C258" s="30"/>
      <c r="D258" s="30"/>
      <c r="E258" s="30"/>
      <c r="F258" s="30"/>
      <c r="G258" s="30"/>
      <c r="H258" s="30"/>
      <c r="I258" s="30"/>
    </row>
    <row r="259" spans="2:9" ht="15.75" customHeight="1">
      <c r="B259" s="30"/>
      <c r="C259" s="30"/>
      <c r="D259" s="30"/>
      <c r="E259" s="30"/>
      <c r="F259" s="30"/>
      <c r="G259" s="30"/>
      <c r="H259" s="30"/>
      <c r="I259" s="30"/>
    </row>
    <row r="260" spans="2:9" ht="15.75" customHeight="1">
      <c r="B260" s="30"/>
      <c r="C260" s="30"/>
      <c r="D260" s="30"/>
      <c r="E260" s="30"/>
      <c r="F260" s="30"/>
      <c r="G260" s="30"/>
      <c r="H260" s="30"/>
      <c r="I260" s="30"/>
    </row>
    <row r="261" spans="2:9" ht="15.75" customHeight="1">
      <c r="B261" s="30"/>
      <c r="C261" s="30"/>
      <c r="D261" s="30"/>
      <c r="E261" s="30"/>
      <c r="F261" s="30"/>
      <c r="G261" s="30"/>
      <c r="H261" s="30"/>
      <c r="I261" s="30"/>
    </row>
    <row r="262" spans="2:9" ht="15.75" customHeight="1">
      <c r="B262" s="30"/>
      <c r="C262" s="30"/>
      <c r="D262" s="30"/>
      <c r="E262" s="30"/>
      <c r="F262" s="30"/>
      <c r="G262" s="30"/>
      <c r="H262" s="30"/>
      <c r="I262" s="30"/>
    </row>
    <row r="263" spans="2:9" ht="15.75" customHeight="1">
      <c r="B263" s="30"/>
      <c r="C263" s="30"/>
      <c r="D263" s="30"/>
      <c r="E263" s="30"/>
      <c r="F263" s="30"/>
      <c r="G263" s="30"/>
      <c r="H263" s="30"/>
      <c r="I263" s="30"/>
    </row>
    <row r="264" spans="2:9" ht="15.75" customHeight="1">
      <c r="B264" s="30"/>
      <c r="C264" s="30"/>
      <c r="D264" s="30"/>
      <c r="E264" s="30"/>
      <c r="F264" s="30"/>
      <c r="G264" s="30"/>
      <c r="H264" s="30"/>
      <c r="I264" s="30"/>
    </row>
    <row r="265" spans="2:9" ht="15.75" customHeight="1">
      <c r="B265" s="30"/>
      <c r="C265" s="30"/>
      <c r="D265" s="30"/>
      <c r="E265" s="30"/>
      <c r="F265" s="30"/>
      <c r="G265" s="30"/>
      <c r="H265" s="30"/>
      <c r="I265" s="30"/>
    </row>
    <row r="266" spans="2:9" ht="15.75" customHeight="1">
      <c r="B266" s="30"/>
      <c r="C266" s="30"/>
      <c r="D266" s="30"/>
      <c r="E266" s="30"/>
      <c r="F266" s="30"/>
      <c r="G266" s="30"/>
      <c r="H266" s="30"/>
      <c r="I266" s="30"/>
    </row>
    <row r="267" spans="2:9" ht="15.75" customHeight="1">
      <c r="B267" s="30"/>
      <c r="C267" s="30"/>
      <c r="D267" s="30"/>
      <c r="E267" s="30"/>
      <c r="F267" s="30"/>
      <c r="G267" s="30"/>
      <c r="H267" s="30"/>
      <c r="I267" s="30"/>
    </row>
    <row r="268" spans="2:9" ht="15.75" customHeight="1">
      <c r="B268" s="30"/>
      <c r="C268" s="30"/>
      <c r="D268" s="30"/>
      <c r="E268" s="30"/>
      <c r="F268" s="30"/>
      <c r="G268" s="30"/>
      <c r="H268" s="30"/>
      <c r="I268" s="30"/>
    </row>
    <row r="269" spans="2:9" ht="15.75" customHeight="1">
      <c r="B269" s="30"/>
      <c r="C269" s="30"/>
      <c r="D269" s="30"/>
      <c r="E269" s="30"/>
      <c r="F269" s="30"/>
      <c r="G269" s="30"/>
      <c r="H269" s="30"/>
      <c r="I269" s="30"/>
    </row>
    <row r="270" spans="2:9" ht="15.75" customHeight="1">
      <c r="B270" s="30"/>
      <c r="C270" s="30"/>
      <c r="D270" s="30"/>
      <c r="E270" s="30"/>
      <c r="F270" s="30"/>
      <c r="G270" s="30"/>
      <c r="H270" s="30"/>
      <c r="I270" s="30"/>
    </row>
    <row r="271" spans="2:9" ht="15.75" customHeight="1">
      <c r="B271" s="30"/>
      <c r="C271" s="30"/>
      <c r="D271" s="30"/>
      <c r="E271" s="30"/>
      <c r="F271" s="30"/>
      <c r="G271" s="30"/>
      <c r="H271" s="30"/>
      <c r="I271" s="30"/>
    </row>
    <row r="272" spans="2:9" ht="15.75" customHeight="1">
      <c r="B272" s="30"/>
      <c r="C272" s="30"/>
      <c r="D272" s="30"/>
      <c r="E272" s="30"/>
      <c r="F272" s="30"/>
      <c r="G272" s="30"/>
      <c r="H272" s="30"/>
      <c r="I272" s="30"/>
    </row>
    <row r="273" spans="2:9" ht="15.75" customHeight="1">
      <c r="B273" s="30"/>
      <c r="C273" s="30"/>
      <c r="D273" s="30"/>
      <c r="E273" s="30"/>
      <c r="F273" s="30"/>
      <c r="G273" s="30"/>
      <c r="H273" s="30"/>
      <c r="I273" s="30"/>
    </row>
    <row r="274" spans="2:9" ht="15.75" customHeight="1">
      <c r="B274" s="30"/>
      <c r="C274" s="30"/>
      <c r="D274" s="30"/>
      <c r="E274" s="30"/>
      <c r="F274" s="30"/>
      <c r="G274" s="30"/>
      <c r="H274" s="30"/>
      <c r="I274" s="30"/>
    </row>
    <row r="275" spans="2:9" ht="15.75" customHeight="1">
      <c r="B275" s="30"/>
      <c r="C275" s="30"/>
      <c r="D275" s="30"/>
      <c r="E275" s="30"/>
      <c r="F275" s="30"/>
      <c r="G275" s="30"/>
      <c r="H275" s="30"/>
      <c r="I275" s="30"/>
    </row>
    <row r="276" spans="2:9" ht="15.75" customHeight="1">
      <c r="B276" s="30"/>
      <c r="C276" s="30"/>
      <c r="D276" s="30"/>
      <c r="E276" s="30"/>
      <c r="F276" s="30"/>
      <c r="G276" s="30"/>
      <c r="H276" s="30"/>
      <c r="I276" s="30"/>
    </row>
    <row r="277" spans="2:9" ht="15.75" customHeight="1">
      <c r="B277" s="30"/>
      <c r="C277" s="30"/>
      <c r="D277" s="30"/>
      <c r="E277" s="30"/>
      <c r="F277" s="30"/>
      <c r="G277" s="30"/>
      <c r="H277" s="30"/>
      <c r="I277" s="30"/>
    </row>
    <row r="278" spans="2:9" ht="15.75" customHeight="1">
      <c r="B278" s="30"/>
      <c r="C278" s="30"/>
      <c r="D278" s="30"/>
      <c r="E278" s="30"/>
      <c r="F278" s="30"/>
      <c r="G278" s="30"/>
      <c r="H278" s="30"/>
      <c r="I278" s="30"/>
    </row>
    <row r="279" spans="2:9" ht="15.75" customHeight="1">
      <c r="B279" s="30"/>
      <c r="C279" s="30"/>
      <c r="D279" s="30"/>
      <c r="E279" s="30"/>
      <c r="F279" s="30"/>
      <c r="G279" s="30"/>
      <c r="H279" s="30"/>
      <c r="I279" s="30"/>
    </row>
    <row r="280" spans="2:9" ht="15.75" customHeight="1">
      <c r="B280" s="30"/>
      <c r="C280" s="30"/>
      <c r="D280" s="30"/>
      <c r="E280" s="30"/>
      <c r="F280" s="30"/>
      <c r="G280" s="30"/>
      <c r="H280" s="30"/>
      <c r="I280" s="30"/>
    </row>
    <row r="281" spans="2:9" ht="15.75" customHeight="1">
      <c r="B281" s="30"/>
      <c r="C281" s="30"/>
      <c r="D281" s="30"/>
      <c r="E281" s="30"/>
      <c r="F281" s="30"/>
      <c r="G281" s="30"/>
      <c r="H281" s="30"/>
      <c r="I281" s="30"/>
    </row>
    <row r="282" spans="2:9" ht="15.75" customHeight="1">
      <c r="B282" s="30"/>
      <c r="C282" s="30"/>
      <c r="D282" s="30"/>
      <c r="E282" s="30"/>
      <c r="F282" s="30"/>
      <c r="G282" s="30"/>
      <c r="H282" s="30"/>
      <c r="I282" s="30"/>
    </row>
    <row r="283" spans="2:9" ht="15.75" customHeight="1">
      <c r="B283" s="30"/>
      <c r="C283" s="30"/>
      <c r="D283" s="30"/>
      <c r="E283" s="30"/>
      <c r="F283" s="30"/>
      <c r="G283" s="30"/>
      <c r="H283" s="30"/>
      <c r="I283" s="30"/>
    </row>
    <row r="284" spans="2:9" ht="15.75" customHeight="1">
      <c r="B284" s="30"/>
      <c r="C284" s="30"/>
      <c r="D284" s="30"/>
      <c r="E284" s="30"/>
      <c r="F284" s="30"/>
      <c r="G284" s="30"/>
      <c r="H284" s="30"/>
      <c r="I284" s="30"/>
    </row>
    <row r="285" spans="2:9" ht="15.75" customHeight="1">
      <c r="B285" s="30"/>
      <c r="C285" s="30"/>
      <c r="D285" s="30"/>
      <c r="E285" s="30"/>
      <c r="F285" s="30"/>
      <c r="G285" s="30"/>
      <c r="H285" s="30"/>
      <c r="I285" s="30"/>
    </row>
    <row r="286" spans="2:9" ht="15.75" customHeight="1">
      <c r="B286" s="30"/>
      <c r="C286" s="30"/>
      <c r="D286" s="30"/>
      <c r="E286" s="30"/>
      <c r="F286" s="30"/>
      <c r="G286" s="30"/>
      <c r="H286" s="30"/>
      <c r="I286" s="30"/>
    </row>
    <row r="287" spans="2:9" ht="15.75" customHeight="1">
      <c r="B287" s="30"/>
      <c r="C287" s="30"/>
      <c r="D287" s="30"/>
      <c r="E287" s="30"/>
      <c r="F287" s="30"/>
      <c r="G287" s="30"/>
      <c r="H287" s="30"/>
      <c r="I287" s="30"/>
    </row>
    <row r="288" spans="2:9" ht="15.75" customHeight="1">
      <c r="B288" s="30"/>
      <c r="C288" s="30"/>
      <c r="D288" s="30"/>
      <c r="E288" s="30"/>
      <c r="F288" s="30"/>
      <c r="G288" s="30"/>
      <c r="H288" s="30"/>
      <c r="I288" s="30"/>
    </row>
    <row r="289" spans="2:9" ht="15.75" customHeight="1">
      <c r="B289" s="30"/>
      <c r="C289" s="30"/>
      <c r="D289" s="30"/>
      <c r="E289" s="30"/>
      <c r="F289" s="30"/>
      <c r="G289" s="30"/>
      <c r="H289" s="30"/>
      <c r="I289" s="30"/>
    </row>
    <row r="290" spans="2:9" ht="15.75" customHeight="1">
      <c r="B290" s="30"/>
      <c r="C290" s="30"/>
      <c r="D290" s="30"/>
      <c r="E290" s="30"/>
      <c r="F290" s="30"/>
      <c r="G290" s="30"/>
      <c r="H290" s="30"/>
      <c r="I290" s="30"/>
    </row>
    <row r="291" spans="2:9" ht="15.75" customHeight="1">
      <c r="B291" s="30"/>
      <c r="C291" s="30"/>
      <c r="D291" s="30"/>
      <c r="E291" s="30"/>
      <c r="F291" s="30"/>
      <c r="G291" s="30"/>
      <c r="H291" s="30"/>
      <c r="I291" s="30"/>
    </row>
    <row r="292" spans="2:9" ht="15.75" customHeight="1">
      <c r="B292" s="30"/>
      <c r="C292" s="30"/>
      <c r="D292" s="30"/>
      <c r="E292" s="30"/>
      <c r="F292" s="30"/>
      <c r="G292" s="30"/>
      <c r="H292" s="30"/>
      <c r="I292" s="30"/>
    </row>
    <row r="293" spans="2:9" ht="15.75" customHeight="1">
      <c r="B293" s="30"/>
      <c r="C293" s="30"/>
      <c r="D293" s="30"/>
      <c r="E293" s="30"/>
      <c r="F293" s="30"/>
      <c r="G293" s="30"/>
      <c r="H293" s="30"/>
      <c r="I293" s="30"/>
    </row>
    <row r="294" spans="2:9" ht="15.75" customHeight="1">
      <c r="B294" s="30"/>
      <c r="C294" s="30"/>
      <c r="D294" s="30"/>
      <c r="E294" s="30"/>
      <c r="F294" s="30"/>
      <c r="G294" s="30"/>
      <c r="H294" s="30"/>
      <c r="I294" s="30"/>
    </row>
    <row r="295" spans="2:9" ht="15.75" customHeight="1">
      <c r="B295" s="30"/>
      <c r="C295" s="30"/>
      <c r="D295" s="30"/>
      <c r="E295" s="30"/>
      <c r="F295" s="30"/>
      <c r="G295" s="30"/>
      <c r="H295" s="30"/>
      <c r="I295" s="30"/>
    </row>
    <row r="296" spans="2:9" ht="15.75" customHeight="1">
      <c r="B296" s="30"/>
      <c r="C296" s="30"/>
      <c r="D296" s="30"/>
      <c r="E296" s="30"/>
      <c r="F296" s="30"/>
      <c r="G296" s="30"/>
      <c r="H296" s="30"/>
      <c r="I296" s="30"/>
    </row>
    <row r="297" spans="2:9" ht="15.75" customHeight="1">
      <c r="B297" s="30"/>
      <c r="C297" s="30"/>
      <c r="D297" s="30"/>
      <c r="E297" s="30"/>
      <c r="F297" s="30"/>
      <c r="G297" s="30"/>
      <c r="H297" s="30"/>
      <c r="I297" s="30"/>
    </row>
    <row r="298" spans="2:9" ht="15.75" customHeight="1">
      <c r="B298" s="30"/>
      <c r="C298" s="30"/>
      <c r="D298" s="30"/>
      <c r="E298" s="30"/>
      <c r="F298" s="30"/>
      <c r="G298" s="30"/>
      <c r="H298" s="30"/>
      <c r="I298" s="30"/>
    </row>
    <row r="299" spans="2:9" ht="15.75" customHeight="1">
      <c r="B299" s="30"/>
      <c r="C299" s="30"/>
      <c r="D299" s="30"/>
      <c r="E299" s="30"/>
      <c r="F299" s="30"/>
      <c r="G299" s="30"/>
      <c r="H299" s="30"/>
      <c r="I299" s="30"/>
    </row>
    <row r="300" spans="2:9" ht="15.75" customHeight="1">
      <c r="B300" s="30"/>
      <c r="C300" s="30"/>
      <c r="D300" s="30"/>
      <c r="E300" s="30"/>
      <c r="F300" s="30"/>
      <c r="G300" s="30"/>
      <c r="H300" s="30"/>
      <c r="I300" s="30"/>
    </row>
    <row r="301" spans="2:9" ht="15.75" customHeight="1">
      <c r="B301" s="30"/>
      <c r="C301" s="30"/>
      <c r="D301" s="30"/>
      <c r="E301" s="30"/>
      <c r="F301" s="30"/>
      <c r="G301" s="30"/>
      <c r="H301" s="30"/>
      <c r="I301" s="30"/>
    </row>
    <row r="302" spans="2:9" ht="15.75" customHeight="1">
      <c r="B302" s="30"/>
      <c r="C302" s="30"/>
      <c r="D302" s="30"/>
      <c r="E302" s="30"/>
      <c r="F302" s="30"/>
      <c r="G302" s="30"/>
      <c r="H302" s="30"/>
      <c r="I302" s="30"/>
    </row>
    <row r="303" spans="2:9" ht="15.75" customHeight="1">
      <c r="B303" s="30"/>
      <c r="C303" s="30"/>
      <c r="D303" s="30"/>
      <c r="E303" s="30"/>
      <c r="F303" s="30"/>
      <c r="G303" s="30"/>
      <c r="H303" s="30"/>
      <c r="I303" s="30"/>
    </row>
    <row r="304" spans="2:9" ht="15.75" customHeight="1">
      <c r="B304" s="30"/>
      <c r="C304" s="30"/>
      <c r="D304" s="30"/>
      <c r="E304" s="30"/>
      <c r="F304" s="30"/>
      <c r="G304" s="30"/>
      <c r="H304" s="30"/>
      <c r="I304" s="30"/>
    </row>
    <row r="305" spans="2:9" ht="15.75" customHeight="1">
      <c r="B305" s="30"/>
      <c r="C305" s="30"/>
      <c r="D305" s="30"/>
      <c r="E305" s="30"/>
      <c r="F305" s="30"/>
      <c r="G305" s="30"/>
      <c r="H305" s="30"/>
      <c r="I305" s="30"/>
    </row>
    <row r="306" spans="2:9" ht="15.75" customHeight="1">
      <c r="B306" s="30"/>
      <c r="C306" s="30"/>
      <c r="D306" s="30"/>
      <c r="E306" s="30"/>
      <c r="F306" s="30"/>
      <c r="G306" s="30"/>
      <c r="H306" s="30"/>
      <c r="I306" s="30"/>
    </row>
    <row r="307" spans="2:9" ht="15.75" customHeight="1">
      <c r="B307" s="30"/>
      <c r="C307" s="30"/>
      <c r="D307" s="30"/>
      <c r="E307" s="30"/>
      <c r="F307" s="30"/>
      <c r="G307" s="30"/>
      <c r="H307" s="30"/>
      <c r="I307" s="30"/>
    </row>
    <row r="308" spans="2:9" ht="15.75" customHeight="1">
      <c r="B308" s="30"/>
      <c r="C308" s="30"/>
      <c r="D308" s="30"/>
      <c r="E308" s="30"/>
      <c r="F308" s="30"/>
      <c r="G308" s="30"/>
      <c r="H308" s="30"/>
      <c r="I308" s="30"/>
    </row>
    <row r="309" spans="2:9" ht="15.75" customHeight="1">
      <c r="B309" s="30"/>
      <c r="C309" s="30"/>
      <c r="D309" s="30"/>
      <c r="E309" s="30"/>
      <c r="F309" s="30"/>
      <c r="G309" s="30"/>
      <c r="H309" s="30"/>
      <c r="I309" s="30"/>
    </row>
    <row r="310" spans="2:9" ht="15.75" customHeight="1">
      <c r="B310" s="30"/>
      <c r="C310" s="30"/>
      <c r="D310" s="30"/>
      <c r="E310" s="30"/>
      <c r="F310" s="30"/>
      <c r="G310" s="30"/>
      <c r="H310" s="30"/>
      <c r="I310" s="30"/>
    </row>
    <row r="311" spans="2:9" ht="15.75" customHeight="1">
      <c r="B311" s="30"/>
      <c r="C311" s="30"/>
      <c r="D311" s="30"/>
      <c r="E311" s="30"/>
      <c r="F311" s="30"/>
      <c r="G311" s="30"/>
      <c r="H311" s="30"/>
      <c r="I311" s="30"/>
    </row>
    <row r="312" spans="2:9" ht="15.75" customHeight="1">
      <c r="B312" s="30"/>
      <c r="C312" s="30"/>
      <c r="D312" s="30"/>
      <c r="E312" s="30"/>
      <c r="F312" s="30"/>
      <c r="G312" s="30"/>
      <c r="H312" s="30"/>
      <c r="I312" s="30"/>
    </row>
    <row r="313" spans="2:9" ht="15.75" customHeight="1">
      <c r="B313" s="30"/>
      <c r="C313" s="30"/>
      <c r="D313" s="30"/>
      <c r="E313" s="30"/>
      <c r="F313" s="30"/>
      <c r="G313" s="30"/>
      <c r="H313" s="30"/>
      <c r="I313" s="30"/>
    </row>
    <row r="314" spans="2:9" ht="15.75" customHeight="1">
      <c r="B314" s="30"/>
      <c r="C314" s="30"/>
      <c r="D314" s="30"/>
      <c r="E314" s="30"/>
      <c r="F314" s="30"/>
      <c r="G314" s="30"/>
      <c r="H314" s="30"/>
      <c r="I314" s="30"/>
    </row>
    <row r="315" spans="2:9" ht="15.75" customHeight="1">
      <c r="B315" s="30"/>
      <c r="C315" s="30"/>
      <c r="D315" s="30"/>
      <c r="E315" s="30"/>
      <c r="F315" s="30"/>
      <c r="G315" s="30"/>
      <c r="H315" s="30"/>
      <c r="I315" s="30"/>
    </row>
    <row r="316" spans="2:9" ht="15.75" customHeight="1"/>
    <row r="317" spans="2:9" ht="15.75" customHeight="1"/>
    <row r="318" spans="2:9" ht="15.75" customHeight="1"/>
    <row r="319" spans="2:9" ht="15.75" customHeight="1"/>
    <row r="320" spans="2:9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</sheetData>
  <mergeCells count="52">
    <mergeCell ref="D12:E12"/>
    <mergeCell ref="H65:I65"/>
    <mergeCell ref="B43:C43"/>
    <mergeCell ref="H43:I43"/>
    <mergeCell ref="F43:G43"/>
    <mergeCell ref="F1:G1"/>
    <mergeCell ref="H1:I1"/>
    <mergeCell ref="H12:I12"/>
    <mergeCell ref="F12:G12"/>
    <mergeCell ref="H23:I23"/>
    <mergeCell ref="B34:C34"/>
    <mergeCell ref="B12:C12"/>
    <mergeCell ref="B23:C23"/>
    <mergeCell ref="B1:C1"/>
    <mergeCell ref="D23:E23"/>
    <mergeCell ref="F23:G23"/>
    <mergeCell ref="D1:E1"/>
    <mergeCell ref="D43:E43"/>
    <mergeCell ref="D34:E34"/>
    <mergeCell ref="F34:G34"/>
    <mergeCell ref="H34:I34"/>
    <mergeCell ref="F54:G54"/>
    <mergeCell ref="H54:I54"/>
    <mergeCell ref="H76:I76"/>
    <mergeCell ref="D76:E76"/>
    <mergeCell ref="B87:C87"/>
    <mergeCell ref="D87:E87"/>
    <mergeCell ref="F87:G87"/>
    <mergeCell ref="H87:I87"/>
    <mergeCell ref="B65:C65"/>
    <mergeCell ref="B54:C54"/>
    <mergeCell ref="D54:E54"/>
    <mergeCell ref="F120:G120"/>
    <mergeCell ref="B120:C120"/>
    <mergeCell ref="D120:E120"/>
    <mergeCell ref="B98:C98"/>
    <mergeCell ref="D98:E98"/>
    <mergeCell ref="B76:C76"/>
    <mergeCell ref="F76:G76"/>
    <mergeCell ref="D65:E65"/>
    <mergeCell ref="F65:G65"/>
    <mergeCell ref="H120:I120"/>
    <mergeCell ref="F131:G131"/>
    <mergeCell ref="H131:I131"/>
    <mergeCell ref="B131:C131"/>
    <mergeCell ref="D131:E131"/>
    <mergeCell ref="H109:I109"/>
    <mergeCell ref="B109:C109"/>
    <mergeCell ref="D109:E109"/>
    <mergeCell ref="F98:G98"/>
    <mergeCell ref="H98:I98"/>
    <mergeCell ref="F109:G109"/>
  </mergeCells>
  <pageMargins left="0.7" right="0.7" top="0.75" bottom="0.75" header="0.3" footer="0.3"/>
  <ignoredErrors>
    <ignoredError sqref="D9:I19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registration</vt:lpstr>
      <vt:lpstr>div # over time</vt:lpstr>
      <vt:lpstr>growth trends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executivedirector</dc:creator>
  <cp:lastModifiedBy>Ringette Sask</cp:lastModifiedBy>
  <dcterms:created xsi:type="dcterms:W3CDTF">2018-08-30T17:33:32Z</dcterms:created>
  <dcterms:modified xsi:type="dcterms:W3CDTF">2018-08-30T17:33:32Z</dcterms:modified>
</cp:coreProperties>
</file>